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narjb\Network Solutions\SedOres Site\Manganese\data\China\"/>
    </mc:Choice>
  </mc:AlternateContent>
  <bookViews>
    <workbookView xWindow="240" yWindow="30" windowWidth="21075" windowHeight="9525" activeTab="1"/>
  </bookViews>
  <sheets>
    <sheet name="Oxide" sheetId="2" r:id="rId1"/>
    <sheet name="Carbonate" sheetId="3" r:id="rId2"/>
    <sheet name="OriginalData" sheetId="1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H18" i="3" l="1"/>
  <c r="CH17" i="3"/>
  <c r="CH16" i="3"/>
  <c r="CH15" i="3"/>
  <c r="O15" i="3"/>
  <c r="CH14" i="3"/>
  <c r="BW14" i="3"/>
  <c r="BT14" i="3"/>
  <c r="BS14" i="3"/>
  <c r="BR14" i="3"/>
  <c r="BV14" i="3" s="1"/>
  <c r="BQ14" i="3"/>
  <c r="BP14" i="3"/>
  <c r="BO14" i="3"/>
  <c r="BN14" i="3"/>
  <c r="BM14" i="3"/>
  <c r="BU14" i="3" s="1"/>
  <c r="BL14" i="3"/>
  <c r="O14" i="3"/>
  <c r="CH13" i="3"/>
  <c r="CH7" i="3" s="1"/>
  <c r="BT13" i="3"/>
  <c r="BS13" i="3"/>
  <c r="BR13" i="3"/>
  <c r="BQ13" i="3"/>
  <c r="BV13" i="3" s="1"/>
  <c r="BP13" i="3"/>
  <c r="BO13" i="3"/>
  <c r="BN13" i="3"/>
  <c r="BM13" i="3"/>
  <c r="BU13" i="3" s="1"/>
  <c r="BL13" i="3"/>
  <c r="BW13" i="3" s="1"/>
  <c r="O13" i="3"/>
  <c r="CH12" i="3"/>
  <c r="BW12" i="3"/>
  <c r="BT12" i="3"/>
  <c r="BS12" i="3"/>
  <c r="BR12" i="3"/>
  <c r="BR7" i="3" s="1"/>
  <c r="BQ12" i="3"/>
  <c r="BP12" i="3"/>
  <c r="BO12" i="3"/>
  <c r="BN12" i="3"/>
  <c r="BN7" i="3" s="1"/>
  <c r="BM12" i="3"/>
  <c r="BU12" i="3" s="1"/>
  <c r="BL12" i="3"/>
  <c r="O12" i="3"/>
  <c r="BW11" i="3"/>
  <c r="BT11" i="3"/>
  <c r="BT7" i="3" s="1"/>
  <c r="BS11" i="3"/>
  <c r="BS7" i="3" s="1"/>
  <c r="BR11" i="3"/>
  <c r="BQ11" i="3"/>
  <c r="BP11" i="3"/>
  <c r="BV11" i="3" s="1"/>
  <c r="BO11" i="3"/>
  <c r="BO7" i="3" s="1"/>
  <c r="BN11" i="3"/>
  <c r="BM11" i="3"/>
  <c r="BU11" i="3" s="1"/>
  <c r="BL11" i="3"/>
  <c r="BL7" i="3" s="1"/>
  <c r="O11" i="3"/>
  <c r="CH10" i="3"/>
  <c r="BT10" i="3"/>
  <c r="BS10" i="3"/>
  <c r="BR10" i="3"/>
  <c r="BQ10" i="3"/>
  <c r="BV10" i="3" s="1"/>
  <c r="BP10" i="3"/>
  <c r="BO10" i="3"/>
  <c r="BN10" i="3"/>
  <c r="BM10" i="3"/>
  <c r="BU10" i="3" s="1"/>
  <c r="BL10" i="3"/>
  <c r="BW10" i="3" s="1"/>
  <c r="O10" i="3"/>
  <c r="CH9" i="3"/>
  <c r="O9" i="3"/>
  <c r="CH8" i="3"/>
  <c r="BT8" i="3"/>
  <c r="BS8" i="3"/>
  <c r="BR8" i="3"/>
  <c r="BQ8" i="3"/>
  <c r="BV8" i="3" s="1"/>
  <c r="BP8" i="3"/>
  <c r="BO8" i="3"/>
  <c r="BN8" i="3"/>
  <c r="BM8" i="3"/>
  <c r="BU8" i="3" s="1"/>
  <c r="BL8" i="3"/>
  <c r="BW8" i="3" s="1"/>
  <c r="O8" i="3"/>
  <c r="CP7" i="3"/>
  <c r="CO7" i="3"/>
  <c r="CN7" i="3"/>
  <c r="CM7" i="3"/>
  <c r="CG7" i="3"/>
  <c r="CC7" i="3"/>
  <c r="BQ7" i="3"/>
  <c r="BM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U7" i="3"/>
  <c r="AT7" i="3"/>
  <c r="AN7" i="3"/>
  <c r="AJ7" i="3"/>
  <c r="AH7" i="3"/>
  <c r="AG7" i="3"/>
  <c r="AF7" i="3"/>
  <c r="AE7" i="3"/>
  <c r="AC7" i="3"/>
  <c r="AB7" i="3"/>
  <c r="AA7" i="3"/>
  <c r="Z7" i="3"/>
  <c r="Y7" i="3"/>
  <c r="X7" i="3"/>
  <c r="W7" i="3"/>
  <c r="V7" i="3"/>
  <c r="U7" i="3"/>
  <c r="T7" i="3"/>
  <c r="S7" i="3"/>
  <c r="Q7" i="3"/>
  <c r="O7" i="3"/>
  <c r="N7" i="3"/>
  <c r="M7" i="3"/>
  <c r="L7" i="3"/>
  <c r="K7" i="3"/>
  <c r="J7" i="3"/>
  <c r="I7" i="3"/>
  <c r="H7" i="3"/>
  <c r="G7" i="3"/>
  <c r="F7" i="3"/>
  <c r="E7" i="3"/>
  <c r="D7" i="3"/>
  <c r="O12" i="2"/>
  <c r="BW11" i="2"/>
  <c r="BT11" i="2"/>
  <c r="BS11" i="2"/>
  <c r="BR11" i="2"/>
  <c r="BQ11" i="2"/>
  <c r="BV11" i="2" s="1"/>
  <c r="BP11" i="2"/>
  <c r="BO11" i="2"/>
  <c r="BN11" i="2"/>
  <c r="BM11" i="2"/>
  <c r="BU11" i="2" s="1"/>
  <c r="BL11" i="2"/>
  <c r="O11" i="2"/>
  <c r="O10" i="2"/>
  <c r="BW9" i="2"/>
  <c r="BT9" i="2"/>
  <c r="BS9" i="2"/>
  <c r="BS7" i="2" s="1"/>
  <c r="BR9" i="2"/>
  <c r="BQ9" i="2"/>
  <c r="BV9" i="2" s="1"/>
  <c r="BP9" i="2"/>
  <c r="BO9" i="2"/>
  <c r="BO7" i="2" s="1"/>
  <c r="BN9" i="2"/>
  <c r="BM9" i="2"/>
  <c r="BU9" i="2" s="1"/>
  <c r="BL9" i="2"/>
  <c r="O9" i="2"/>
  <c r="BT8" i="2"/>
  <c r="BT7" i="2" s="1"/>
  <c r="BS8" i="2"/>
  <c r="BR8" i="2"/>
  <c r="BQ8" i="2"/>
  <c r="BV8" i="2" s="1"/>
  <c r="BV7" i="2" s="1"/>
  <c r="BP8" i="2"/>
  <c r="BP7" i="2" s="1"/>
  <c r="BO8" i="2"/>
  <c r="BN8" i="2"/>
  <c r="BM8" i="2"/>
  <c r="BU8" i="2" s="1"/>
  <c r="BU7" i="2" s="1"/>
  <c r="BL8" i="2"/>
  <c r="BW8" i="2" s="1"/>
  <c r="BW7" i="2" s="1"/>
  <c r="O8" i="2"/>
  <c r="CP7" i="2"/>
  <c r="CO7" i="2"/>
  <c r="CN7" i="2"/>
  <c r="CM7" i="2"/>
  <c r="BR7" i="2"/>
  <c r="BQ7" i="2"/>
  <c r="BN7" i="2"/>
  <c r="BM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U7" i="2"/>
  <c r="AT7" i="2"/>
  <c r="AN7" i="2"/>
  <c r="AJ7" i="2"/>
  <c r="AH7" i="2"/>
  <c r="AG7" i="2"/>
  <c r="AF7" i="2"/>
  <c r="AE7" i="2"/>
  <c r="AC7" i="2"/>
  <c r="AB7" i="2"/>
  <c r="AA7" i="2"/>
  <c r="Z7" i="2"/>
  <c r="Y7" i="2"/>
  <c r="X7" i="2"/>
  <c r="W7" i="2"/>
  <c r="V7" i="2"/>
  <c r="U7" i="2"/>
  <c r="T7" i="2"/>
  <c r="S7" i="2"/>
  <c r="Q7" i="2"/>
  <c r="O7" i="2"/>
  <c r="N7" i="2"/>
  <c r="M7" i="2"/>
  <c r="L7" i="2"/>
  <c r="K7" i="2"/>
  <c r="J7" i="2"/>
  <c r="I7" i="2"/>
  <c r="H7" i="2"/>
  <c r="G7" i="2"/>
  <c r="F7" i="2"/>
  <c r="E7" i="2"/>
  <c r="D7" i="2"/>
  <c r="BO20" i="1"/>
  <c r="BN20" i="1"/>
  <c r="BM20" i="1"/>
  <c r="BL20" i="1"/>
  <c r="BK20" i="1"/>
  <c r="BJ20" i="1"/>
  <c r="BI20" i="1"/>
  <c r="BH20" i="1"/>
  <c r="BG20" i="1"/>
  <c r="BF20" i="1"/>
  <c r="BE20" i="1"/>
  <c r="BO19" i="1"/>
  <c r="BN19" i="1"/>
  <c r="BM19" i="1"/>
  <c r="BL19" i="1"/>
  <c r="BK19" i="1"/>
  <c r="BJ19" i="1"/>
  <c r="BI19" i="1"/>
  <c r="BH19" i="1"/>
  <c r="BG19" i="1"/>
  <c r="BF19" i="1"/>
  <c r="BE19" i="1"/>
  <c r="BD20" i="1"/>
  <c r="BD19" i="1"/>
  <c r="BB20" i="1"/>
  <c r="BB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AO20" i="1"/>
  <c r="AO19" i="1"/>
  <c r="AL20" i="1"/>
  <c r="AK20" i="1"/>
  <c r="AJ20" i="1"/>
  <c r="AI20" i="1"/>
  <c r="AG20" i="1"/>
  <c r="AF20" i="1"/>
  <c r="AE20" i="1"/>
  <c r="AD20" i="1"/>
  <c r="AC20" i="1"/>
  <c r="AB20" i="1"/>
  <c r="AA20" i="1"/>
  <c r="Z20" i="1"/>
  <c r="Y20" i="1"/>
  <c r="X20" i="1"/>
  <c r="W20" i="1"/>
  <c r="U20" i="1"/>
  <c r="AL19" i="1"/>
  <c r="AK19" i="1"/>
  <c r="AI19" i="1"/>
  <c r="AG19" i="1"/>
  <c r="AF19" i="1"/>
  <c r="AE19" i="1"/>
  <c r="AD19" i="1"/>
  <c r="AC19" i="1"/>
  <c r="AB19" i="1"/>
  <c r="AA19" i="1"/>
  <c r="Z19" i="1"/>
  <c r="Y19" i="1"/>
  <c r="X19" i="1"/>
  <c r="W19" i="1"/>
  <c r="U19" i="1"/>
  <c r="Q20" i="1"/>
  <c r="P20" i="1"/>
  <c r="O20" i="1"/>
  <c r="N20" i="1"/>
  <c r="L20" i="1"/>
  <c r="K20" i="1"/>
  <c r="J20" i="1"/>
  <c r="I20" i="1"/>
  <c r="H20" i="1"/>
  <c r="G20" i="1"/>
  <c r="F20" i="1"/>
  <c r="E20" i="1"/>
  <c r="D20" i="1"/>
  <c r="C20" i="1"/>
  <c r="B20" i="1"/>
  <c r="M20" i="1" s="1"/>
  <c r="O19" i="1"/>
  <c r="N19" i="1"/>
  <c r="L19" i="1"/>
  <c r="K19" i="1"/>
  <c r="J19" i="1"/>
  <c r="I19" i="1"/>
  <c r="H19" i="1"/>
  <c r="G19" i="1"/>
  <c r="F19" i="1"/>
  <c r="E19" i="1"/>
  <c r="D19" i="1"/>
  <c r="C19" i="1"/>
  <c r="B19" i="1"/>
  <c r="M15" i="1"/>
  <c r="M17" i="1"/>
  <c r="M13" i="1"/>
  <c r="M14" i="1"/>
  <c r="M12" i="1"/>
  <c r="M16" i="1"/>
  <c r="M10" i="1"/>
  <c r="M11" i="1"/>
  <c r="M8" i="1"/>
  <c r="M9" i="1"/>
  <c r="M6" i="1"/>
  <c r="M7" i="1"/>
  <c r="M5" i="1"/>
  <c r="Q19" i="1"/>
  <c r="P19" i="1"/>
  <c r="R15" i="1"/>
  <c r="R17" i="1"/>
  <c r="R13" i="1"/>
  <c r="R14" i="1"/>
  <c r="R12" i="1"/>
  <c r="R16" i="1"/>
  <c r="R10" i="1"/>
  <c r="R8" i="1"/>
  <c r="R9" i="1"/>
  <c r="R6" i="1"/>
  <c r="R7" i="1"/>
  <c r="R5" i="1"/>
  <c r="BW7" i="3" l="1"/>
  <c r="BU7" i="3"/>
  <c r="BV12" i="3"/>
  <c r="BV7" i="3" s="1"/>
  <c r="BP7" i="3"/>
  <c r="BL7" i="2"/>
  <c r="M19" i="1"/>
  <c r="R19" i="1"/>
  <c r="R11" i="1"/>
  <c r="R20" i="1" s="1"/>
</calcChain>
</file>

<file path=xl/sharedStrings.xml><?xml version="1.0" encoding="utf-8"?>
<sst xmlns="http://schemas.openxmlformats.org/spreadsheetml/2006/main" count="433" uniqueCount="180">
  <si>
    <t>Table 2</t>
  </si>
  <si>
    <t>Table 5</t>
  </si>
  <si>
    <t>Table 6</t>
  </si>
  <si>
    <t>Major element compositions of ores of different genetic types from the Wafangzi deposit (wt.%)</t>
  </si>
  <si>
    <t>Trace element contents (ppm) of different genetic ore types from the Wafangzi deposit</t>
  </si>
  <si>
    <t>REE composition of various ore types in the Wafangzi ore deposit (ppm)</t>
  </si>
  <si>
    <t>chondrite values from Taylor &amp; McLennan table A2</t>
  </si>
  <si>
    <t>Sample</t>
  </si>
  <si>
    <t>SiO2</t>
  </si>
  <si>
    <t>Al2O3</t>
  </si>
  <si>
    <t>FeO</t>
  </si>
  <si>
    <t>Fe2O3</t>
  </si>
  <si>
    <t>MgO</t>
  </si>
  <si>
    <t>CaO</t>
  </si>
  <si>
    <t>Na20</t>
  </si>
  <si>
    <t>K20</t>
  </si>
  <si>
    <t>TiO2</t>
  </si>
  <si>
    <t>MnO</t>
  </si>
  <si>
    <t>MnO2</t>
  </si>
  <si>
    <t>LOI</t>
  </si>
  <si>
    <t>Total</t>
  </si>
  <si>
    <t>Fe2O3t</t>
  </si>
  <si>
    <t>MnOt</t>
  </si>
  <si>
    <t>gangue</t>
  </si>
  <si>
    <t xml:space="preserve"> Sample</t>
  </si>
  <si>
    <t>Ba</t>
  </si>
  <si>
    <t>Co</t>
  </si>
  <si>
    <t>Cr</t>
  </si>
  <si>
    <t>Cu</t>
  </si>
  <si>
    <t>Mo</t>
  </si>
  <si>
    <t>Nb</t>
  </si>
  <si>
    <t>Ni</t>
  </si>
  <si>
    <t>Pb</t>
  </si>
  <si>
    <t>Rb</t>
  </si>
  <si>
    <t>Sc</t>
  </si>
  <si>
    <t>Sr</t>
  </si>
  <si>
    <t>Th</t>
  </si>
  <si>
    <t>V</t>
  </si>
  <si>
    <t>Zn</t>
  </si>
  <si>
    <t>Zr</t>
  </si>
  <si>
    <t>La</t>
  </si>
  <si>
    <t>Ce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</si>
  <si>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</si>
  <si>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</si>
  <si>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</si>
  <si>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</si>
  <si>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</si>
  <si>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</si>
  <si>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</si>
  <si>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</si>
  <si>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</si>
  <si>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</si>
  <si>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</si>
  <si>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Y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</si>
  <si>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</si>
  <si>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</si>
  <si>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</si>
  <si>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</si>
  <si>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</si>
  <si>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</si>
  <si>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</si>
  <si>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</si>
  <si>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</si>
  <si>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</si>
  <si>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</si>
  <si>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</si>
  <si>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t>Ce/Ce* @Alo</t>
  </si>
  <si>
    <t>Eu/Eu* @Alo</t>
  </si>
  <si>
    <t>LaN/YbN @Alo</t>
  </si>
  <si>
    <t>bd</t>
  </si>
  <si>
    <t>avg oxide</t>
  </si>
  <si>
    <t>avg carb</t>
  </si>
  <si>
    <t xml:space="preserve">1-3: manganite ores, 4-5: manganese silica-oxide ores, 6-13: manganese carbonate ores; </t>
  </si>
  <si>
    <t>bd means below limit of detection.</t>
  </si>
  <si>
    <t>Mean Russian platform</t>
  </si>
  <si>
    <t>4-5 are contact metamorphosed</t>
  </si>
  <si>
    <t>1-3: manganite ores, 4-5: manganese silicate-oxide ores, 6-13: manganese carbonate ores; analyzed by Li Guizhi, Institute of Geology, Chinese Academy of Science.</t>
  </si>
  <si>
    <t>"Ronov (1972).</t>
  </si>
  <si>
    <t>Mean cont. crust</t>
  </si>
  <si>
    <t>P2O5</t>
  </si>
  <si>
    <t>U</t>
  </si>
  <si>
    <t>Cd</t>
  </si>
  <si>
    <t xml:space="preserve">Ni </t>
  </si>
  <si>
    <t xml:space="preserve">Sc </t>
  </si>
  <si>
    <t xml:space="preserve">U </t>
  </si>
  <si>
    <t>As</t>
  </si>
  <si>
    <t>Pr</t>
  </si>
  <si>
    <t>bRonov et al. (1974).</t>
  </si>
  <si>
    <t>Mean ocean crust</t>
  </si>
  <si>
    <t>1-2: manganite ore; 4: Mn silicate-Mn oxide ore; 6-12: Mn carbonate ore</t>
  </si>
  <si>
    <t>Y-l-3</t>
  </si>
  <si>
    <t>BS-5-2</t>
  </si>
  <si>
    <t>BS-5-l</t>
  </si>
  <si>
    <t>BS-2</t>
  </si>
  <si>
    <t>Fw1Sa</t>
  </si>
  <si>
    <t>Fw7</t>
  </si>
  <si>
    <t>BS-22</t>
  </si>
  <si>
    <t>BS-40</t>
  </si>
  <si>
    <t>BS-43</t>
  </si>
  <si>
    <t>BS-44</t>
  </si>
  <si>
    <t>Y-l-1</t>
  </si>
  <si>
    <t>Bo-10</t>
  </si>
  <si>
    <t>Bo-11</t>
  </si>
  <si>
    <t>Wafangzi</t>
  </si>
  <si>
    <t>oxide</t>
  </si>
  <si>
    <t>Location</t>
  </si>
  <si>
    <t>Age, Ma</t>
  </si>
  <si>
    <t>Age, Name</t>
  </si>
  <si>
    <t>Size, MT</t>
  </si>
  <si>
    <t>China</t>
  </si>
  <si>
    <t>Meosproterozoic</t>
  </si>
  <si>
    <t>chondrite values from Taylor &amp; McLennan 1985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</si>
  <si>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</si>
  <si>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</si>
  <si>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</si>
  <si>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</si>
  <si>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</si>
  <si>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</si>
  <si>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</si>
  <si>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Rare-earth elements, normalized</t>
  </si>
  <si>
    <t>Extrapolated to Al=0</t>
  </si>
  <si>
    <t>pdb</t>
  </si>
  <si>
    <t>type</t>
  </si>
  <si>
    <t xml:space="preserve">Al2O3 </t>
  </si>
  <si>
    <t>K2O</t>
  </si>
  <si>
    <t>Na2O</t>
  </si>
  <si>
    <t xml:space="preserve">TiO2 </t>
  </si>
  <si>
    <t>Ag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</si>
  <si>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</si>
  <si>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</si>
  <si>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</si>
  <si>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</si>
  <si>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</si>
  <si>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</si>
  <si>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</si>
  <si>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</si>
  <si>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</si>
  <si>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</si>
  <si>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</si>
  <si>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</si>
  <si>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</si>
  <si>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</si>
  <si>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</si>
  <si>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</si>
  <si>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</si>
  <si>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</si>
  <si>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 xml:space="preserve">Lu                  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</si>
  <si>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</si>
  <si>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</si>
  <si>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</si>
  <si>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</si>
  <si>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</si>
  <si>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</si>
  <si>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</si>
  <si>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py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</si>
  <si>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barite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</si>
  <si>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gypsum</t>
    </r>
  </si>
  <si>
    <t>avg oxide ore</t>
  </si>
  <si>
    <t>(1)BS-40</t>
  </si>
  <si>
    <t>(2) BS-43</t>
  </si>
  <si>
    <t>(3) BS-44</t>
  </si>
  <si>
    <t>(4) Bo- 10</t>
  </si>
  <si>
    <t>(5) Bo- 11</t>
  </si>
  <si>
    <t>Fan, D-L, Dasgupta, S., Bolton, B.R., Hariya, Y., Momoi, H., Miura, H., Li, J-J., and Roy, S., 1992, Mineralogy and geochemistry of the Proterozoic Wafangzi ferromanganese deposit, China: Economic Geology, v. 87, p. 1430-1440.</t>
  </si>
  <si>
    <t>Fan, D-L., Ye, J., and Li, J-Y., 1999, Geology, mineralogy, and geochemistry of the Middle Proterozoic Wafangzi ferromanganese deposit, Liaoning Province, China: Ore Geology Reviews, v. 15, p. 31-53.</t>
  </si>
  <si>
    <t>carbonate</t>
  </si>
  <si>
    <t>not reported</t>
  </si>
  <si>
    <t>avg carbonate ore</t>
  </si>
  <si>
    <t>(6) Y-l-1</t>
  </si>
  <si>
    <t>(7)Y-l-3</t>
  </si>
  <si>
    <t>(8) BS-5-2</t>
  </si>
  <si>
    <t>(9)BS-5-l</t>
  </si>
  <si>
    <t>(10)BS-2</t>
  </si>
  <si>
    <t>(11)Fw15a</t>
  </si>
  <si>
    <t>(12)Fw7</t>
  </si>
  <si>
    <t>(13)BS-22</t>
  </si>
  <si>
    <t>Fw3</t>
  </si>
  <si>
    <t>Fw5</t>
  </si>
  <si>
    <t>Fw65a</t>
  </si>
  <si>
    <t>calcite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</si>
</sst>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0" xfId="0" applyNumberFormat="1" applyBorder="1"/>
    <xf numFmtId="164" fontId="0" fillId="0" borderId="0" xfId="0" applyNumberFormat="1"/>
    <xf numFmtId="2" fontId="0" fillId="0" borderId="0" xfId="0" applyNumberFormat="1" applyBorder="1"/>
    <xf numFmtId="165" fontId="0" fillId="0" borderId="0" xfId="0" applyNumberFormat="1" applyBorder="1"/>
    <xf numFmtId="0" fontId="0" fillId="2" borderId="7" xfId="0" applyFill="1" applyBorder="1"/>
    <xf numFmtId="1" fontId="0" fillId="0" borderId="0" xfId="0" applyNumberFormat="1" applyBorder="1"/>
    <xf numFmtId="1" fontId="0" fillId="0" borderId="10" xfId="0" applyNumberFormat="1" applyBorder="1"/>
    <xf numFmtId="0" fontId="0" fillId="0" borderId="12" xfId="0" applyBorder="1"/>
    <xf numFmtId="0" fontId="0" fillId="0" borderId="13" xfId="0" applyBorder="1"/>
    <xf numFmtId="0" fontId="2" fillId="0" borderId="7" xfId="0" applyFont="1" applyBorder="1" applyAlignment="1">
      <alignment horizontal="left" indent="1"/>
    </xf>
    <xf numFmtId="0" fontId="0" fillId="0" borderId="8" xfId="0" applyFill="1" applyBorder="1"/>
    <xf numFmtId="0" fontId="0" fillId="0" borderId="10" xfId="0" applyFill="1" applyBorder="1"/>
    <xf numFmtId="165" fontId="0" fillId="0" borderId="0" xfId="0" applyNumberFormat="1"/>
    <xf numFmtId="0" fontId="0" fillId="0" borderId="7" xfId="0" applyFill="1" applyBorder="1"/>
    <xf numFmtId="164" fontId="0" fillId="0" borderId="0" xfId="0" applyNumberFormat="1" applyFill="1"/>
    <xf numFmtId="165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Fill="1"/>
    <xf numFmtId="164" fontId="1" fillId="0" borderId="0" xfId="0" applyNumberFormat="1" applyFont="1" applyFill="1" applyBorder="1"/>
    <xf numFmtId="0" fontId="0" fillId="0" borderId="11" xfId="0" applyFill="1" applyBorder="1"/>
    <xf numFmtId="2" fontId="0" fillId="0" borderId="0" xfId="0" applyNumberFormat="1" applyFill="1"/>
    <xf numFmtId="1" fontId="0" fillId="0" borderId="0" xfId="0" applyNumberFormat="1" applyFill="1" applyBorder="1"/>
    <xf numFmtId="2" fontId="0" fillId="0" borderId="0" xfId="0" applyNumberFormat="1" applyFill="1" applyBorder="1"/>
    <xf numFmtId="1" fontId="0" fillId="0" borderId="0" xfId="0" applyNumberFormat="1" applyFill="1"/>
    <xf numFmtId="164" fontId="0" fillId="0" borderId="7" xfId="0" applyNumberFormat="1" applyFill="1" applyBorder="1"/>
    <xf numFmtId="0" fontId="0" fillId="0" borderId="0" xfId="0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8" xfId="0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64" fontId="0" fillId="0" borderId="8" xfId="0" applyNumberFormat="1" applyBorder="1"/>
    <xf numFmtId="164" fontId="0" fillId="0" borderId="8" xfId="0" applyNumberFormat="1" applyFill="1" applyBorder="1"/>
    <xf numFmtId="165" fontId="0" fillId="0" borderId="0" xfId="0" applyNumberFormat="1" applyFill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2" fontId="0" fillId="0" borderId="0" xfId="0" applyNumberFormat="1"/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3" borderId="0" xfId="0" applyFill="1"/>
    <xf numFmtId="2" fontId="0" fillId="3" borderId="0" xfId="0" applyNumberFormat="1" applyFill="1"/>
    <xf numFmtId="1" fontId="0" fillId="3" borderId="0" xfId="0" applyNumberFormat="1" applyFill="1"/>
    <xf numFmtId="2" fontId="0" fillId="0" borderId="7" xfId="0" applyNumberFormat="1" applyBorder="1"/>
    <xf numFmtId="0" fontId="10" fillId="0" borderId="0" xfId="0" applyFont="1" applyAlignment="1">
      <alignment horizontal="left" indent="5"/>
    </xf>
    <xf numFmtId="164" fontId="0" fillId="3" borderId="0" xfId="0" applyNumberFormat="1" applyFill="1"/>
    <xf numFmtId="166" fontId="0" fillId="3" borderId="0" xfId="0" applyNumberFormat="1" applyFill="1"/>
    <xf numFmtId="2" fontId="0" fillId="0" borderId="7" xfId="0" applyNumberFormat="1" applyFill="1" applyBorder="1"/>
    <xf numFmtId="0" fontId="2" fillId="0" borderId="0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34951881014891"/>
          <c:y val="3.7511665208515642E-2"/>
          <c:w val="0.72328937007874061"/>
          <c:h val="0.700053587051618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5739112707998879"/>
                  <c:y val="-0.2900077196232823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'Wafangzi-oxide'!#REF!</c:f>
            </c:numRef>
          </c:xVal>
          <c:yVal>
            <c:numRef>
              <c:f>'[1]Wafangzi-oxide'!$BU$8:$BU$12</c:f>
              <c:numCache>
                <c:formatCode>0.000</c:formatCode>
                <c:ptCount val="5"/>
                <c:pt idx="0">
                  <c:v>0.91353785707188373</c:v>
                </c:pt>
                <c:pt idx="1">
                  <c:v>0.9491254929988262</c:v>
                </c:pt>
                <c:pt idx="3">
                  <c:v>0.93486808968757229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53960"/>
        <c:axId val="331753568"/>
      </c:scatterChart>
      <c:valAx>
        <c:axId val="331753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1753568"/>
        <c:crosses val="autoZero"/>
        <c:crossBetween val="midCat"/>
      </c:valAx>
      <c:valAx>
        <c:axId val="331753568"/>
        <c:scaling>
          <c:orientation val="minMax"/>
          <c:max val="1.2"/>
          <c:min val="0.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Ce/Ce*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3175396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5070909886264217"/>
                  <c:y val="-0.2132163996741786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'Wafangzi-oxide'!#REF!</c:f>
            </c:numRef>
          </c:xVal>
          <c:yVal>
            <c:numRef>
              <c:f>'[1]Wafangzi-oxide'!$BV$8:$BV$12</c:f>
              <c:numCache>
                <c:formatCode>0.000</c:formatCode>
                <c:ptCount val="5"/>
                <c:pt idx="0">
                  <c:v>0.53510866939048352</c:v>
                </c:pt>
                <c:pt idx="1">
                  <c:v>0.50077171384551955</c:v>
                </c:pt>
                <c:pt idx="3">
                  <c:v>0.50932641473803519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52784"/>
        <c:axId val="331750040"/>
      </c:scatterChart>
      <c:valAx>
        <c:axId val="33175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1750040"/>
        <c:crosses val="autoZero"/>
        <c:crossBetween val="midCat"/>
      </c:valAx>
      <c:valAx>
        <c:axId val="331750040"/>
        <c:scaling>
          <c:orientation val="minMax"/>
          <c:max val="0.60000000000000064"/>
          <c:min val="0.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Eu/Eu*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3175278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34951881014891"/>
          <c:y val="3.7511665208515642E-2"/>
          <c:w val="0.72328937007874061"/>
          <c:h val="0.700053587051618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5739112707998879"/>
                  <c:y val="-0.2900077196232823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'Wafangzi-oxide'!#REF!</c:f>
            </c:numRef>
          </c:xVal>
          <c:yVal>
            <c:numRef>
              <c:f>'[1]Wafangzi-oxide'!$BU$8:$BU$12</c:f>
              <c:numCache>
                <c:formatCode>0.000</c:formatCode>
                <c:ptCount val="5"/>
                <c:pt idx="0">
                  <c:v>0.91353785707188373</c:v>
                </c:pt>
                <c:pt idx="1">
                  <c:v>0.9491254929988262</c:v>
                </c:pt>
                <c:pt idx="3">
                  <c:v>0.93486808968757229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58664"/>
        <c:axId val="331759056"/>
      </c:scatterChart>
      <c:valAx>
        <c:axId val="331758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1759056"/>
        <c:crosses val="autoZero"/>
        <c:crossBetween val="midCat"/>
      </c:valAx>
      <c:valAx>
        <c:axId val="331759056"/>
        <c:scaling>
          <c:orientation val="minMax"/>
          <c:max val="1.2"/>
          <c:min val="0.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Ce/Ce*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3175866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5070909886264217"/>
                  <c:y val="-0.2132163996741786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'Wafangzi-oxide'!#REF!</c:f>
            </c:numRef>
          </c:xVal>
          <c:yVal>
            <c:numRef>
              <c:f>'[1]Wafangzi-oxide'!$BV$8:$BV$12</c:f>
              <c:numCache>
                <c:formatCode>0.000</c:formatCode>
                <c:ptCount val="5"/>
                <c:pt idx="0">
                  <c:v>0.53510866939048352</c:v>
                </c:pt>
                <c:pt idx="1">
                  <c:v>0.50077171384551955</c:v>
                </c:pt>
                <c:pt idx="3">
                  <c:v>0.50932641473803519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59840"/>
        <c:axId val="331760232"/>
      </c:scatterChart>
      <c:valAx>
        <c:axId val="33175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1760232"/>
        <c:crosses val="autoZero"/>
        <c:crossBetween val="midCat"/>
      </c:valAx>
      <c:valAx>
        <c:axId val="331760232"/>
        <c:scaling>
          <c:orientation val="minMax"/>
          <c:max val="0.60000000000000064"/>
          <c:min val="0.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Eu/Eu*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3175984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34951881014891"/>
          <c:y val="3.7511665208515642E-2"/>
          <c:w val="0.72328937007874061"/>
          <c:h val="0.700053587051618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7813561028656585"/>
                  <c:y val="-0.1507524930792206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'[1]Wafangzi-carb'!$G$8:$G$15</c:f>
              <c:numCache>
                <c:formatCode>General</c:formatCode>
                <c:ptCount val="8"/>
                <c:pt idx="0">
                  <c:v>1.66</c:v>
                </c:pt>
                <c:pt idx="1">
                  <c:v>1.85</c:v>
                </c:pt>
                <c:pt idx="2">
                  <c:v>2.09</c:v>
                </c:pt>
                <c:pt idx="3">
                  <c:v>1.47</c:v>
                </c:pt>
                <c:pt idx="4">
                  <c:v>2.75</c:v>
                </c:pt>
                <c:pt idx="5">
                  <c:v>3.06</c:v>
                </c:pt>
                <c:pt idx="6">
                  <c:v>2.29</c:v>
                </c:pt>
                <c:pt idx="7">
                  <c:v>1.74</c:v>
                </c:pt>
              </c:numCache>
            </c:numRef>
          </c:xVal>
          <c:yVal>
            <c:numRef>
              <c:f>'[1]Wafangzi-carb'!$BU$8:$BU$15</c:f>
              <c:numCache>
                <c:formatCode>0.000</c:formatCode>
                <c:ptCount val="8"/>
                <c:pt idx="0">
                  <c:v>0.91510893767762902</c:v>
                </c:pt>
                <c:pt idx="2">
                  <c:v>0.96813429597070222</c:v>
                </c:pt>
                <c:pt idx="3">
                  <c:v>0.89679081611794675</c:v>
                </c:pt>
                <c:pt idx="4">
                  <c:v>0.96156703595855164</c:v>
                </c:pt>
                <c:pt idx="5">
                  <c:v>1.0496609804307977</c:v>
                </c:pt>
                <c:pt idx="6">
                  <c:v>0.97069174392439406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879256"/>
        <c:axId val="314878864"/>
      </c:scatterChart>
      <c:valAx>
        <c:axId val="314879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4878864"/>
        <c:crosses val="autoZero"/>
        <c:crossBetween val="midCat"/>
      </c:valAx>
      <c:valAx>
        <c:axId val="314878864"/>
        <c:scaling>
          <c:orientation val="minMax"/>
          <c:max val="1.2"/>
          <c:min val="0.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Ce/Ce*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1487925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9971938409230575"/>
                  <c:y val="0.1114421379145788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'[1]Wafangzi-carb'!$G$8:$G$15</c:f>
              <c:numCache>
                <c:formatCode>General</c:formatCode>
                <c:ptCount val="8"/>
                <c:pt idx="0">
                  <c:v>1.66</c:v>
                </c:pt>
                <c:pt idx="1">
                  <c:v>1.85</c:v>
                </c:pt>
                <c:pt idx="2">
                  <c:v>2.09</c:v>
                </c:pt>
                <c:pt idx="3">
                  <c:v>1.47</c:v>
                </c:pt>
                <c:pt idx="4">
                  <c:v>2.75</c:v>
                </c:pt>
                <c:pt idx="5">
                  <c:v>3.06</c:v>
                </c:pt>
                <c:pt idx="6">
                  <c:v>2.29</c:v>
                </c:pt>
                <c:pt idx="7">
                  <c:v>1.74</c:v>
                </c:pt>
              </c:numCache>
            </c:numRef>
          </c:xVal>
          <c:yVal>
            <c:numRef>
              <c:f>'[1]Wafangzi-carb'!$BV$8:$BV$15</c:f>
              <c:numCache>
                <c:formatCode>0.000</c:formatCode>
                <c:ptCount val="8"/>
                <c:pt idx="0">
                  <c:v>0.46182234589258386</c:v>
                </c:pt>
                <c:pt idx="2">
                  <c:v>0.65828435174525868</c:v>
                </c:pt>
                <c:pt idx="3">
                  <c:v>0.52221326483206976</c:v>
                </c:pt>
                <c:pt idx="4">
                  <c:v>0.55726301847808557</c:v>
                </c:pt>
                <c:pt idx="5">
                  <c:v>0.51476110309733947</c:v>
                </c:pt>
                <c:pt idx="6">
                  <c:v>0.59087267856283598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880040"/>
        <c:axId val="314882000"/>
      </c:scatterChart>
      <c:valAx>
        <c:axId val="31488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4882000"/>
        <c:crosses val="autoZero"/>
        <c:crossBetween val="midCat"/>
      </c:valAx>
      <c:valAx>
        <c:axId val="3148820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Eu/Eu*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1488004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542925</xdr:colOff>
      <xdr:row>0</xdr:row>
      <xdr:rowOff>47625</xdr:rowOff>
    </xdr:from>
    <xdr:to>
      <xdr:col>101</xdr:col>
      <xdr:colOff>485775</xdr:colOff>
      <xdr:row>11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102</xdr:col>
      <xdr:colOff>114300</xdr:colOff>
      <xdr:row>0</xdr:row>
      <xdr:rowOff>28575</xdr:rowOff>
    </xdr:from>
    <xdr:to>
      <xdr:col>109</xdr:col>
      <xdr:colOff>419100</xdr:colOff>
      <xdr:row>11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0.63592</cdr:x>
      <cdr:y>0.07291</cdr:y>
    </cdr:from>
    <cdr:to>
      <cdr:x>0.85194</cdr:x>
      <cdr:y>0.18055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56" y="200019"/>
          <a:ext cx="847727" cy="295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oxide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0.75209</cdr:x>
      <cdr:y>0.10069</cdr:y>
    </cdr:from>
    <cdr:to>
      <cdr:x>0.9375</cdr:x>
      <cdr:y>0.20833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38540" y="276222"/>
          <a:ext cx="847695" cy="295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oxide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542925</xdr:colOff>
      <xdr:row>0</xdr:row>
      <xdr:rowOff>47625</xdr:rowOff>
    </xdr:from>
    <xdr:to>
      <xdr:col>101</xdr:col>
      <xdr:colOff>485775</xdr:colOff>
      <xdr:row>11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102</xdr:col>
      <xdr:colOff>114300</xdr:colOff>
      <xdr:row>0</xdr:row>
      <xdr:rowOff>28575</xdr:rowOff>
    </xdr:from>
    <xdr:to>
      <xdr:col>109</xdr:col>
      <xdr:colOff>419100</xdr:colOff>
      <xdr:row>11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94</xdr:col>
      <xdr:colOff>266699</xdr:colOff>
      <xdr:row>0</xdr:row>
      <xdr:rowOff>38099</xdr:rowOff>
    </xdr:from>
    <xdr:to>
      <xdr:col>100</xdr:col>
      <xdr:colOff>333374</xdr:colOff>
      <xdr:row>10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101</xdr:col>
      <xdr:colOff>190500</xdr:colOff>
      <xdr:row>0</xdr:row>
      <xdr:rowOff>0</xdr:rowOff>
    </xdr:from>
    <xdr:to>
      <xdr:col>108</xdr:col>
      <xdr:colOff>276225</xdr:colOff>
      <xdr:row>10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0.63592</cdr:x>
      <cdr:y>0.07291</cdr:y>
    </cdr:from>
    <cdr:to>
      <cdr:x>0.85194</cdr:x>
      <cdr:y>0.18055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56" y="200019"/>
          <a:ext cx="847727" cy="295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oxide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0.75209</cdr:x>
      <cdr:y>0.10069</cdr:y>
    </cdr:from>
    <cdr:to>
      <cdr:x>0.9375</cdr:x>
      <cdr:y>0.20833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38540" y="276222"/>
          <a:ext cx="847695" cy="295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oxide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0.56736</cdr:x>
      <cdr:y>0.06597</cdr:y>
    </cdr:from>
    <cdr:to>
      <cdr:x>0.88107</cdr:x>
      <cdr:y>0.17361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5975" y="180969"/>
          <a:ext cx="1153411" cy="295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carbonate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0.21458</cdr:x>
      <cdr:y>0.09375</cdr:y>
    </cdr:from>
    <cdr:to>
      <cdr:x>0.44639</cdr:x>
      <cdr:y>0.20139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34051" y="253603"/>
          <a:ext cx="1009049" cy="291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carbonate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narjb/Documents/Ore%20Deposits/Mn%20files/DatabaseMn_Individual_Deposits/Database-temp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e v time"/>
      <sheetName val="Eu v time"/>
      <sheetName val="Abbotabad"/>
      <sheetName val="Adilabad-ox"/>
      <sheetName val="Adilabad-carb"/>
      <sheetName val="Ananai"/>
      <sheetName val="Sheet1"/>
      <sheetName val="Autlan"/>
      <sheetName val="Azul-ox"/>
      <sheetName val="Azul-carb"/>
      <sheetName val="BaldKnob-ox"/>
      <sheetName val="BaldKnob-carb"/>
      <sheetName val="Binkilic-ox"/>
      <sheetName val="Binkilic-carb"/>
      <sheetName val="BlueJay"/>
      <sheetName val="Bonai-Keonjhar"/>
      <sheetName val="Bronk"/>
      <sheetName val="Cevretepe"/>
      <sheetName val="Chiatura=ox"/>
      <sheetName val="Chiatura-carb"/>
      <sheetName val="Conta_Historia"/>
      <sheetName val="Datangpo"/>
      <sheetName val="Dawashan"/>
      <sheetName val="Derbent"/>
      <sheetName val="Drimos-Aroania"/>
      <sheetName val="E Carp"/>
      <sheetName val="Elazig"/>
      <sheetName val="EnKafala"/>
      <sheetName val="Eymir"/>
      <sheetName val="Faizuly"/>
      <sheetName val="Kyzyltash"/>
      <sheetName val="Forari"/>
      <sheetName val="Gambatesa"/>
      <sheetName val="Gaoyan"/>
      <sheetName val="Gonzen"/>
      <sheetName val="Groote"/>
      <sheetName val="Guichi"/>
      <sheetName val="Harlech"/>
      <sheetName val="Hawasina"/>
      <sheetName val="Huayuan"/>
      <sheetName val="Imini"/>
      <sheetName val="Jiaodingshan"/>
      <sheetName val="Kalahari Wessels"/>
      <sheetName val="Kalahari old"/>
      <sheetName val="Karazhal"/>
      <sheetName val="Kar-Ten"/>
      <sheetName val="Kisenge"/>
      <sheetName val="Krizna"/>
      <sheetName val="Kzyltash"/>
      <sheetName val="Laba"/>
      <sheetName val="Buckeye-Ladd"/>
      <sheetName val="Lijiaying"/>
      <sheetName val="Lucifer"/>
      <sheetName val="Mangyshlak-ox"/>
      <sheetName val="Mangyshlak-carb"/>
      <sheetName val="Minle"/>
      <sheetName val="Manuels R"/>
      <sheetName val="Moanda"/>
      <sheetName val="Mokta"/>
      <sheetName val="Molango"/>
      <sheetName val="Morro da Mina"/>
      <sheetName val="Nikopol-carb"/>
      <sheetName val="Nikopol-ox"/>
      <sheetName val="Noda"/>
      <sheetName val="Nsuta-ox"/>
      <sheetName val="Nsuta-carb"/>
      <sheetName val="NsutaREE"/>
      <sheetName val="Obrochishte"/>
      <sheetName val="Ocakli"/>
      <sheetName val="Otjosundo"/>
      <sheetName val="Pipji"/>
      <sheetName val="Postmas"/>
      <sheetName val="Sandur"/>
      <sheetName val="Serra do Navio"/>
      <sheetName val="Sjogruvan"/>
      <sheetName val="Splawa"/>
      <sheetName val="Chart15"/>
      <sheetName val="Eu_Al tanganshan"/>
      <sheetName val="Tambao"/>
      <sheetName val="Tanganshan"/>
      <sheetName val="Taojiang"/>
      <sheetName val="Tiantaishan"/>
      <sheetName val="Tokoro"/>
      <sheetName val="Ulukent"/>
      <sheetName val="UmBogma"/>
      <sheetName val="Urkut"/>
      <sheetName val="Urkut-ox"/>
      <sheetName val="Urkut-REE"/>
      <sheetName val="Urucum"/>
      <sheetName val="Usa"/>
      <sheetName val="Vani"/>
      <sheetName val="Vittinki"/>
      <sheetName val="Wafangzi-oxide"/>
      <sheetName val="Wafangzi-carb"/>
      <sheetName val="WhiteOak"/>
      <sheetName val="Woodie"/>
      <sheetName val="Xialei"/>
      <sheetName val="Xiangtan"/>
      <sheetName val="Xiushan"/>
      <sheetName val="Yanglizhang"/>
      <sheetName val="Chart16"/>
      <sheetName val="Chart17"/>
      <sheetName val="Pr test"/>
      <sheetName val="BlancoFZ"/>
      <sheetName val="BIF"/>
      <sheetName val="Cuyuna"/>
      <sheetName val="Nigerian IF"/>
      <sheetName val="Terranova"/>
    </sheetNames>
    <sheetDataSet>
      <sheetData sheetId="0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8">
          <cell r="BU8">
            <v>0.91353785707188373</v>
          </cell>
          <cell r="BV8">
            <v>0.53510866939048352</v>
          </cell>
        </row>
        <row r="9">
          <cell r="BU9">
            <v>0.9491254929988262</v>
          </cell>
          <cell r="BV9">
            <v>0.50077171384551955</v>
          </cell>
        </row>
        <row r="11">
          <cell r="BU11">
            <v>0.93486808968757229</v>
          </cell>
          <cell r="BV11">
            <v>0.50932641473803519</v>
          </cell>
        </row>
      </sheetData>
      <sheetData sheetId="94">
        <row r="8">
          <cell r="G8">
            <v>1.66</v>
          </cell>
          <cell r="BU8">
            <v>0.91510893767762902</v>
          </cell>
          <cell r="BV8">
            <v>0.46182234589258386</v>
          </cell>
        </row>
        <row r="9">
          <cell r="G9">
            <v>1.85</v>
          </cell>
        </row>
        <row r="10">
          <cell r="G10">
            <v>2.09</v>
          </cell>
          <cell r="BU10">
            <v>0.96813429597070222</v>
          </cell>
          <cell r="BV10">
            <v>0.65828435174525868</v>
          </cell>
        </row>
        <row r="11">
          <cell r="G11">
            <v>1.47</v>
          </cell>
          <cell r="BU11">
            <v>0.89679081611794675</v>
          </cell>
          <cell r="BV11">
            <v>0.52221326483206976</v>
          </cell>
        </row>
        <row r="12">
          <cell r="G12">
            <v>2.75</v>
          </cell>
          <cell r="BU12">
            <v>0.96156703595855164</v>
          </cell>
          <cell r="BV12">
            <v>0.55726301847808557</v>
          </cell>
        </row>
        <row r="13">
          <cell r="G13">
            <v>3.06</v>
          </cell>
          <cell r="BU13">
            <v>1.0496609804307977</v>
          </cell>
          <cell r="BV13">
            <v>0.51476110309733947</v>
          </cell>
        </row>
        <row r="14">
          <cell r="G14">
            <v>2.29</v>
          </cell>
          <cell r="BU14">
            <v>0.97069174392439406</v>
          </cell>
          <cell r="BV14">
            <v>0.59087267856283598</v>
          </cell>
        </row>
        <row r="15">
          <cell r="G15">
            <v>1.74</v>
          </cell>
        </row>
      </sheetData>
      <sheetData sheetId="95"/>
      <sheetData sheetId="96"/>
      <sheetData sheetId="97"/>
      <sheetData sheetId="98"/>
      <sheetData sheetId="99"/>
      <sheetData sheetId="100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8"/>
  <sheetViews>
    <sheetView workbookViewId="0">
      <selection activeCell="D3" sqref="D3"/>
    </sheetView>
  </sheetViews>
  <sheetFormatPr defaultRowHeight="15" x14ac:dyDescent="0.25"/>
  <cols>
    <col min="17" max="17" width="9.28515625" bestFit="1" customWidth="1"/>
    <col min="18" max="18" width="10.140625" customWidth="1"/>
    <col min="19" max="37" width="5" customWidth="1"/>
    <col min="38" max="40" width="6.7109375" customWidth="1"/>
    <col min="41" max="41" width="12.5703125" bestFit="1" customWidth="1"/>
    <col min="42" max="42" width="12.85546875" customWidth="1"/>
    <col min="43" max="44" width="5.28515625" customWidth="1"/>
    <col min="45" max="45" width="5.5703125" customWidth="1"/>
    <col min="46" max="46" width="5.42578125" customWidth="1"/>
    <col min="47" max="47" width="6.140625" customWidth="1"/>
    <col min="48" max="48" width="5.85546875" customWidth="1"/>
    <col min="49" max="49" width="5.7109375" customWidth="1"/>
    <col min="50" max="51" width="5.5703125" customWidth="1"/>
    <col min="52" max="52" width="5.28515625" customWidth="1"/>
    <col min="53" max="53" width="5.42578125" customWidth="1"/>
    <col min="54" max="54" width="5.7109375" customWidth="1"/>
    <col min="55" max="55" width="5.28515625" customWidth="1"/>
    <col min="56" max="56" width="5.7109375" customWidth="1"/>
    <col min="57" max="58" width="5.42578125" customWidth="1"/>
    <col min="59" max="63" width="7.28515625" customWidth="1"/>
    <col min="64" max="66" width="8.7109375" customWidth="1"/>
    <col min="67" max="72" width="8" customWidth="1"/>
    <col min="73" max="75" width="9" customWidth="1"/>
  </cols>
  <sheetData>
    <row r="1" spans="1:94" x14ac:dyDescent="0.25">
      <c r="A1" s="55" t="s">
        <v>103</v>
      </c>
      <c r="B1" t="s">
        <v>104</v>
      </c>
      <c r="BZ1" s="4"/>
      <c r="CA1" s="4"/>
      <c r="CE1" s="4"/>
      <c r="CG1" s="4"/>
    </row>
    <row r="2" spans="1:94" x14ac:dyDescent="0.25">
      <c r="A2" s="56" t="s">
        <v>105</v>
      </c>
      <c r="B2" s="56" t="s">
        <v>106</v>
      </c>
      <c r="C2" s="56" t="s">
        <v>107</v>
      </c>
      <c r="D2" s="56" t="s">
        <v>108</v>
      </c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</row>
    <row r="3" spans="1:94" x14ac:dyDescent="0.25">
      <c r="A3" t="s">
        <v>109</v>
      </c>
      <c r="B3">
        <v>1120</v>
      </c>
      <c r="C3" t="s">
        <v>110</v>
      </c>
      <c r="D3" s="58" t="s">
        <v>166</v>
      </c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</row>
    <row r="4" spans="1:94" x14ac:dyDescent="0.25"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BC4" t="s">
        <v>25</v>
      </c>
      <c r="BL4" s="10">
        <v>0.36699999999999999</v>
      </c>
      <c r="BM4" s="11">
        <v>0.95699999999999996</v>
      </c>
      <c r="BN4" s="11">
        <v>0.13700000000000001</v>
      </c>
      <c r="BO4" s="11">
        <v>0.71099999999999997</v>
      </c>
      <c r="BP4" s="11">
        <v>0.23100000000000001</v>
      </c>
      <c r="BQ4" s="11">
        <v>8.6999999999999994E-2</v>
      </c>
      <c r="BR4" s="11">
        <v>0.30599999999999999</v>
      </c>
      <c r="BS4" s="11">
        <v>5.8000000000000003E-2</v>
      </c>
      <c r="BT4" s="11">
        <v>0.248</v>
      </c>
      <c r="BU4" t="s">
        <v>111</v>
      </c>
      <c r="CB4" t="s">
        <v>112</v>
      </c>
      <c r="CC4" t="s">
        <v>113</v>
      </c>
      <c r="CE4" t="s">
        <v>112</v>
      </c>
      <c r="CF4" t="s">
        <v>112</v>
      </c>
      <c r="CG4" t="s">
        <v>113</v>
      </c>
      <c r="CH4" t="s">
        <v>113</v>
      </c>
    </row>
    <row r="5" spans="1:94" ht="15.75" x14ac:dyDescent="0.25">
      <c r="D5" s="59" t="s">
        <v>114</v>
      </c>
      <c r="P5" s="60" t="s">
        <v>115</v>
      </c>
      <c r="AI5" s="60" t="s">
        <v>116</v>
      </c>
      <c r="AX5" s="60" t="s">
        <v>117</v>
      </c>
      <c r="BC5" t="s">
        <v>118</v>
      </c>
      <c r="BL5" s="60" t="s">
        <v>119</v>
      </c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t="s">
        <v>120</v>
      </c>
      <c r="BZ5" s="4"/>
      <c r="CA5" s="4"/>
      <c r="CB5" t="s">
        <v>121</v>
      </c>
      <c r="CC5" t="s">
        <v>121</v>
      </c>
      <c r="CD5" t="s">
        <v>121</v>
      </c>
      <c r="CE5" s="4" t="s">
        <v>121</v>
      </c>
      <c r="CF5">
        <v>30.706</v>
      </c>
      <c r="CG5" s="4" t="s">
        <v>121</v>
      </c>
      <c r="CH5">
        <v>30.706</v>
      </c>
    </row>
    <row r="6" spans="1:94" ht="18" x14ac:dyDescent="0.25">
      <c r="B6" t="s">
        <v>122</v>
      </c>
      <c r="C6" s="62"/>
      <c r="D6" t="s">
        <v>17</v>
      </c>
      <c r="E6" t="s">
        <v>11</v>
      </c>
      <c r="F6" t="s">
        <v>8</v>
      </c>
      <c r="G6" t="s">
        <v>123</v>
      </c>
      <c r="H6" t="s">
        <v>13</v>
      </c>
      <c r="I6" t="s">
        <v>12</v>
      </c>
      <c r="J6" t="s">
        <v>124</v>
      </c>
      <c r="K6" t="s">
        <v>125</v>
      </c>
      <c r="L6" t="s">
        <v>79</v>
      </c>
      <c r="M6" t="s">
        <v>126</v>
      </c>
      <c r="N6" t="s">
        <v>19</v>
      </c>
      <c r="O6" t="s">
        <v>20</v>
      </c>
      <c r="P6" t="s">
        <v>85</v>
      </c>
      <c r="Q6" t="s">
        <v>25</v>
      </c>
      <c r="R6" t="s">
        <v>81</v>
      </c>
      <c r="S6" t="s">
        <v>26</v>
      </c>
      <c r="T6" t="s">
        <v>27</v>
      </c>
      <c r="U6" t="s">
        <v>28</v>
      </c>
      <c r="V6" t="s">
        <v>29</v>
      </c>
      <c r="W6" t="s">
        <v>30</v>
      </c>
      <c r="X6" t="s">
        <v>31</v>
      </c>
      <c r="Y6" t="s">
        <v>32</v>
      </c>
      <c r="Z6" t="s">
        <v>33</v>
      </c>
      <c r="AA6" t="s">
        <v>34</v>
      </c>
      <c r="AB6" t="s">
        <v>35</v>
      </c>
      <c r="AC6" t="s">
        <v>36</v>
      </c>
      <c r="AD6" t="s">
        <v>80</v>
      </c>
      <c r="AE6" t="s">
        <v>37</v>
      </c>
      <c r="AF6" t="s">
        <v>53</v>
      </c>
      <c r="AG6" t="s">
        <v>38</v>
      </c>
      <c r="AH6" t="s">
        <v>39</v>
      </c>
      <c r="AI6" s="63" t="s">
        <v>127</v>
      </c>
      <c r="AJ6" s="57" t="s">
        <v>128</v>
      </c>
      <c r="AK6" s="57" t="s">
        <v>129</v>
      </c>
      <c r="AL6" s="57" t="s">
        <v>130</v>
      </c>
      <c r="AM6" s="57" t="s">
        <v>131</v>
      </c>
      <c r="AN6" s="57" t="s">
        <v>132</v>
      </c>
      <c r="AO6" s="57" t="s">
        <v>133</v>
      </c>
      <c r="AP6" s="57" t="s">
        <v>134</v>
      </c>
      <c r="AQ6" s="57" t="s">
        <v>135</v>
      </c>
      <c r="AR6" s="57" t="s">
        <v>136</v>
      </c>
      <c r="AS6" s="57" t="s">
        <v>137</v>
      </c>
      <c r="AT6" s="57" t="s">
        <v>138</v>
      </c>
      <c r="AU6" s="57" t="s">
        <v>139</v>
      </c>
      <c r="AV6" s="57" t="s">
        <v>140</v>
      </c>
      <c r="AW6" s="57" t="s">
        <v>141</v>
      </c>
      <c r="AX6" t="s">
        <v>40</v>
      </c>
      <c r="AY6" t="s">
        <v>41</v>
      </c>
      <c r="AZ6" t="s">
        <v>86</v>
      </c>
      <c r="BA6" t="s">
        <v>42</v>
      </c>
      <c r="BB6" t="s">
        <v>43</v>
      </c>
      <c r="BC6" t="s">
        <v>44</v>
      </c>
      <c r="BD6" t="s">
        <v>45</v>
      </c>
      <c r="BE6" t="s">
        <v>46</v>
      </c>
      <c r="BF6" s="64" t="s">
        <v>142</v>
      </c>
      <c r="BG6" s="64" t="s">
        <v>143</v>
      </c>
      <c r="BH6" s="64" t="s">
        <v>144</v>
      </c>
      <c r="BI6" s="64" t="s">
        <v>145</v>
      </c>
      <c r="BJ6" s="65" t="s">
        <v>51</v>
      </c>
      <c r="BK6" s="64" t="s">
        <v>146</v>
      </c>
      <c r="BL6" s="66" t="s">
        <v>54</v>
      </c>
      <c r="BM6" s="66" t="s">
        <v>55</v>
      </c>
      <c r="BN6" s="66" t="s">
        <v>56</v>
      </c>
      <c r="BO6" s="66" t="s">
        <v>57</v>
      </c>
      <c r="BP6" s="66" t="s">
        <v>58</v>
      </c>
      <c r="BQ6" s="66" t="s">
        <v>59</v>
      </c>
      <c r="BR6" s="66" t="s">
        <v>60</v>
      </c>
      <c r="BS6" s="66" t="s">
        <v>61</v>
      </c>
      <c r="BT6" s="66" t="s">
        <v>62</v>
      </c>
      <c r="BU6" s="66" t="s">
        <v>63</v>
      </c>
      <c r="BV6" s="66" t="s">
        <v>64</v>
      </c>
      <c r="BW6" s="66" t="s">
        <v>65</v>
      </c>
      <c r="BX6" s="66" t="s">
        <v>63</v>
      </c>
      <c r="BY6" s="66" t="s">
        <v>64</v>
      </c>
      <c r="BZ6" s="57" t="s">
        <v>147</v>
      </c>
      <c r="CA6" s="57" t="s">
        <v>148</v>
      </c>
      <c r="CB6" s="57" t="s">
        <v>149</v>
      </c>
      <c r="CC6" s="57" t="s">
        <v>149</v>
      </c>
      <c r="CD6" s="57" t="s">
        <v>150</v>
      </c>
      <c r="CE6" s="57" t="s">
        <v>151</v>
      </c>
      <c r="CF6" s="57" t="s">
        <v>152</v>
      </c>
      <c r="CG6" s="57" t="s">
        <v>151</v>
      </c>
      <c r="CH6" s="57" t="s">
        <v>152</v>
      </c>
      <c r="CI6" s="57" t="s">
        <v>153</v>
      </c>
      <c r="CJ6" s="57" t="s">
        <v>154</v>
      </c>
      <c r="CK6" s="57" t="s">
        <v>155</v>
      </c>
      <c r="CL6" s="57" t="s">
        <v>156</v>
      </c>
      <c r="CM6" s="14" t="s">
        <v>17</v>
      </c>
      <c r="CN6" s="14" t="s">
        <v>18</v>
      </c>
      <c r="CO6" s="14" t="s">
        <v>10</v>
      </c>
      <c r="CP6" s="14" t="s">
        <v>11</v>
      </c>
    </row>
    <row r="7" spans="1:94" x14ac:dyDescent="0.25">
      <c r="B7" s="67" t="s">
        <v>157</v>
      </c>
      <c r="C7" s="67"/>
      <c r="D7" s="68">
        <f>AVERAGE(D8:D12)</f>
        <v>42.312287103999999</v>
      </c>
      <c r="E7" s="68">
        <f t="shared" ref="E7:O7" si="0">AVERAGE(E8:E12)</f>
        <v>21.4986</v>
      </c>
      <c r="F7" s="68">
        <f t="shared" si="0"/>
        <v>14.623999999999999</v>
      </c>
      <c r="G7" s="68">
        <f t="shared" si="0"/>
        <v>2</v>
      </c>
      <c r="H7" s="68">
        <f t="shared" si="0"/>
        <v>3.4159999999999995</v>
      </c>
      <c r="I7" s="68">
        <f t="shared" si="0"/>
        <v>2.2039999999999997</v>
      </c>
      <c r="J7" s="68">
        <f t="shared" si="0"/>
        <v>0.11599999999999999</v>
      </c>
      <c r="K7" s="68">
        <f t="shared" si="0"/>
        <v>0.308</v>
      </c>
      <c r="L7" s="68">
        <f t="shared" si="0"/>
        <v>5.2991039999999989E-2</v>
      </c>
      <c r="M7" s="68">
        <f t="shared" si="0"/>
        <v>4.8000000000000001E-2</v>
      </c>
      <c r="N7" s="68">
        <f t="shared" si="0"/>
        <v>9.4360000000000017</v>
      </c>
      <c r="O7" s="68">
        <f t="shared" si="0"/>
        <v>96.015878143999984</v>
      </c>
      <c r="P7" s="69"/>
      <c r="Q7" s="69">
        <f t="shared" ref="Q7:BW7" si="1">AVERAGE(Q8:Q12)</f>
        <v>315.60000000000002</v>
      </c>
      <c r="R7" s="68"/>
      <c r="S7" s="69">
        <f t="shared" si="1"/>
        <v>66.599999999999994</v>
      </c>
      <c r="T7" s="69">
        <f t="shared" si="1"/>
        <v>105.4</v>
      </c>
      <c r="U7" s="69">
        <f t="shared" si="1"/>
        <v>36.319999999999993</v>
      </c>
      <c r="V7" s="68">
        <f t="shared" si="1"/>
        <v>0.374</v>
      </c>
      <c r="W7" s="68">
        <f t="shared" si="1"/>
        <v>7</v>
      </c>
      <c r="X7" s="69">
        <f t="shared" si="1"/>
        <v>26.8</v>
      </c>
      <c r="Y7" s="69">
        <f t="shared" si="1"/>
        <v>55.4</v>
      </c>
      <c r="Z7" s="69">
        <f t="shared" si="1"/>
        <v>5.1333333333333329</v>
      </c>
      <c r="AA7" s="69">
        <f t="shared" si="1"/>
        <v>14.6</v>
      </c>
      <c r="AB7" s="69">
        <f t="shared" si="1"/>
        <v>158.19999999999999</v>
      </c>
      <c r="AC7" s="68">
        <f t="shared" si="1"/>
        <v>4.1399999999999997</v>
      </c>
      <c r="AD7" s="68"/>
      <c r="AE7" s="69">
        <f t="shared" si="1"/>
        <v>21.8</v>
      </c>
      <c r="AF7" s="69">
        <f t="shared" si="1"/>
        <v>26.333333333333332</v>
      </c>
      <c r="AG7" s="69">
        <f t="shared" si="1"/>
        <v>61.9</v>
      </c>
      <c r="AH7" s="69">
        <f t="shared" si="1"/>
        <v>15.64</v>
      </c>
      <c r="AI7" s="68"/>
      <c r="AJ7" s="68">
        <f t="shared" si="1"/>
        <v>6.4</v>
      </c>
      <c r="AK7" s="68"/>
      <c r="AL7" s="68"/>
      <c r="AM7" s="68"/>
      <c r="AN7" s="69">
        <f t="shared" si="1"/>
        <v>40.4</v>
      </c>
      <c r="AO7" s="68"/>
      <c r="AP7" s="68"/>
      <c r="AQ7" s="68"/>
      <c r="AR7" s="68"/>
      <c r="AS7" s="68"/>
      <c r="AT7" s="68">
        <f t="shared" si="1"/>
        <v>1.266</v>
      </c>
      <c r="AU7" s="68">
        <f t="shared" si="1"/>
        <v>4.82</v>
      </c>
      <c r="AV7" s="68"/>
      <c r="AW7" s="68"/>
      <c r="AX7" s="68">
        <f t="shared" si="1"/>
        <v>24.333333333333332</v>
      </c>
      <c r="AY7" s="68">
        <f t="shared" si="1"/>
        <v>44.666666666666664</v>
      </c>
      <c r="AZ7" s="68">
        <f t="shared" si="1"/>
        <v>5.2</v>
      </c>
      <c r="BA7" s="68">
        <f t="shared" si="1"/>
        <v>21</v>
      </c>
      <c r="BB7" s="68">
        <f t="shared" si="1"/>
        <v>4.7</v>
      </c>
      <c r="BC7" s="68">
        <f t="shared" si="1"/>
        <v>0.76666666666666661</v>
      </c>
      <c r="BD7" s="68">
        <f t="shared" si="1"/>
        <v>4.3999999999999995</v>
      </c>
      <c r="BE7" s="68">
        <f t="shared" si="1"/>
        <v>0.69666666666666666</v>
      </c>
      <c r="BF7" s="68">
        <f t="shared" si="1"/>
        <v>3.9333333333333336</v>
      </c>
      <c r="BG7" s="68">
        <f t="shared" si="1"/>
        <v>0.77666666666666673</v>
      </c>
      <c r="BH7" s="68">
        <f t="shared" si="1"/>
        <v>1.9000000000000001</v>
      </c>
      <c r="BI7" s="68">
        <f t="shared" si="1"/>
        <v>0.26</v>
      </c>
      <c r="BJ7" s="68">
        <f>AVERAGE(BJ8:BJ12)</f>
        <v>1.2133333333333332</v>
      </c>
      <c r="BK7" s="68">
        <f t="shared" si="1"/>
        <v>0.16</v>
      </c>
      <c r="BL7" s="68">
        <f t="shared" si="1"/>
        <v>66.303360581289738</v>
      </c>
      <c r="BM7" s="68">
        <f t="shared" si="1"/>
        <v>46.673632880529432</v>
      </c>
      <c r="BN7" s="68">
        <f t="shared" si="1"/>
        <v>37.956204379562045</v>
      </c>
      <c r="BO7" s="68">
        <f t="shared" si="1"/>
        <v>29.535864978902953</v>
      </c>
      <c r="BP7" s="68">
        <f t="shared" si="1"/>
        <v>20.346320346320343</v>
      </c>
      <c r="BQ7" s="68">
        <f t="shared" si="1"/>
        <v>8.812260536398469</v>
      </c>
      <c r="BR7" s="68">
        <f t="shared" si="1"/>
        <v>14.37908496732026</v>
      </c>
      <c r="BS7" s="68">
        <f t="shared" si="1"/>
        <v>12.011494252873563</v>
      </c>
      <c r="BT7" s="68">
        <f t="shared" si="1"/>
        <v>4.8924731182795709</v>
      </c>
      <c r="BU7" s="68">
        <f t="shared" si="1"/>
        <v>0.93251047991942748</v>
      </c>
      <c r="BV7" s="68">
        <f t="shared" si="1"/>
        <v>0.51506893265801279</v>
      </c>
      <c r="BW7" s="68">
        <f t="shared" si="1"/>
        <v>14.898663552614506</v>
      </c>
      <c r="BX7" s="68">
        <v>0.92069999999999996</v>
      </c>
      <c r="BY7" s="68">
        <v>0.53080000000000005</v>
      </c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>
        <f t="shared" ref="CM7:CP7" si="2">AVERAGE(CM8:CM12)</f>
        <v>22.740000000000002</v>
      </c>
      <c r="CN7" s="68">
        <f t="shared" si="2"/>
        <v>23.984000000000002</v>
      </c>
      <c r="CO7" s="68">
        <f t="shared" si="2"/>
        <v>0.32599999999999996</v>
      </c>
      <c r="CP7" s="68">
        <f t="shared" si="2"/>
        <v>21.140000000000004</v>
      </c>
    </row>
    <row r="8" spans="1:94" x14ac:dyDescent="0.25">
      <c r="B8" s="8" t="s">
        <v>158</v>
      </c>
      <c r="D8" s="21">
        <v>60.020494400000004</v>
      </c>
      <c r="E8" s="4">
        <v>15.106</v>
      </c>
      <c r="F8" s="4">
        <v>2.72</v>
      </c>
      <c r="G8" s="4">
        <v>1.44</v>
      </c>
      <c r="H8" s="4">
        <v>2.27</v>
      </c>
      <c r="I8" s="4">
        <v>1.08</v>
      </c>
      <c r="J8" s="4">
        <v>0.05</v>
      </c>
      <c r="K8" s="4">
        <v>0.09</v>
      </c>
      <c r="L8" s="58">
        <v>4.2631199999999994E-2</v>
      </c>
      <c r="M8" s="16">
        <v>0.02</v>
      </c>
      <c r="N8" s="16">
        <v>10.8</v>
      </c>
      <c r="O8" s="40">
        <f t="shared" ref="O8:O12" si="3">SUM(B8:N8)</f>
        <v>93.639125599999986</v>
      </c>
      <c r="Q8" s="4">
        <v>859</v>
      </c>
      <c r="S8" s="4">
        <v>21</v>
      </c>
      <c r="T8" s="4">
        <v>67</v>
      </c>
      <c r="U8" s="4">
        <v>29.6</v>
      </c>
      <c r="V8" s="4">
        <v>0.22</v>
      </c>
      <c r="W8" s="4" t="s">
        <v>69</v>
      </c>
      <c r="X8" s="4">
        <v>18</v>
      </c>
      <c r="Y8" s="4">
        <v>35</v>
      </c>
      <c r="Z8" s="4">
        <v>7.1</v>
      </c>
      <c r="AA8" s="4">
        <v>8</v>
      </c>
      <c r="AB8" s="4">
        <v>186</v>
      </c>
      <c r="AC8" s="4">
        <v>2.2000000000000002</v>
      </c>
      <c r="AE8" s="4">
        <v>14</v>
      </c>
      <c r="AF8" s="2">
        <v>16</v>
      </c>
      <c r="AG8" s="4">
        <v>41.7</v>
      </c>
      <c r="AH8" s="9">
        <v>6.2</v>
      </c>
      <c r="AI8" s="4"/>
      <c r="AJ8" s="4">
        <v>4</v>
      </c>
      <c r="AN8" s="4">
        <v>22</v>
      </c>
      <c r="AT8" s="4">
        <v>0.73</v>
      </c>
      <c r="AU8" s="4">
        <v>2.5</v>
      </c>
      <c r="AX8" s="2">
        <v>29</v>
      </c>
      <c r="AY8" s="2">
        <v>51</v>
      </c>
      <c r="AZ8" s="2">
        <v>5.9</v>
      </c>
      <c r="BA8" s="2">
        <v>23</v>
      </c>
      <c r="BB8" s="2">
        <v>5.0999999999999996</v>
      </c>
      <c r="BC8" s="2">
        <v>0.82</v>
      </c>
      <c r="BD8" s="2">
        <v>4.3</v>
      </c>
      <c r="BE8" s="2">
        <v>0.66</v>
      </c>
      <c r="BF8" s="2">
        <v>3.6</v>
      </c>
      <c r="BG8" s="2">
        <v>0.68</v>
      </c>
      <c r="BH8" s="2">
        <v>1.6</v>
      </c>
      <c r="BI8" s="2">
        <v>0.23</v>
      </c>
      <c r="BJ8" s="2">
        <v>1</v>
      </c>
      <c r="BK8" s="2">
        <v>0.11</v>
      </c>
      <c r="BL8" s="70">
        <f>AX8/BL$4</f>
        <v>79.019073569482288</v>
      </c>
      <c r="BM8" s="22">
        <f>AY8/BM$4</f>
        <v>53.291536050156743</v>
      </c>
      <c r="BN8" s="22">
        <f>AZ8/BN$4</f>
        <v>43.065693430656935</v>
      </c>
      <c r="BO8" s="22">
        <f>BA8/BO$4</f>
        <v>32.348804500703238</v>
      </c>
      <c r="BP8" s="22">
        <f>BB8/BP$4</f>
        <v>22.077922077922075</v>
      </c>
      <c r="BQ8" s="22">
        <f>BC8/BQ$4</f>
        <v>9.4252873563218387</v>
      </c>
      <c r="BR8" s="22">
        <f>BD8/BR$4</f>
        <v>14.052287581699346</v>
      </c>
      <c r="BS8" s="22">
        <f>BE8/BS$4</f>
        <v>11.379310344827585</v>
      </c>
      <c r="BT8" s="22">
        <f>BJ8/BT$4</f>
        <v>4.032258064516129</v>
      </c>
      <c r="BU8" s="23">
        <f>BM8/((BL8*BN8)^0.5)</f>
        <v>0.91353785707188373</v>
      </c>
      <c r="BV8" s="23">
        <f>BQ8/((BP8*BR8)^0.5)</f>
        <v>0.53510866939048352</v>
      </c>
      <c r="BW8" s="23">
        <f>BL8/BT8</f>
        <v>19.596730245231608</v>
      </c>
      <c r="BX8" s="23"/>
      <c r="CA8" s="8"/>
      <c r="CM8" s="20">
        <v>29.5</v>
      </c>
      <c r="CN8" s="4">
        <v>37.4</v>
      </c>
      <c r="CO8" s="4">
        <v>0.46</v>
      </c>
      <c r="CP8" s="4">
        <v>14.6</v>
      </c>
    </row>
    <row r="9" spans="1:94" x14ac:dyDescent="0.25">
      <c r="B9" s="8" t="s">
        <v>159</v>
      </c>
      <c r="D9" s="21">
        <v>38.799061600000002</v>
      </c>
      <c r="E9" s="4">
        <v>12.984</v>
      </c>
      <c r="F9" s="4">
        <v>14.6</v>
      </c>
      <c r="G9" s="4">
        <v>2.04</v>
      </c>
      <c r="H9" s="4">
        <v>8.39</v>
      </c>
      <c r="I9" s="4">
        <v>2.82</v>
      </c>
      <c r="J9" s="4">
        <v>0.11</v>
      </c>
      <c r="K9" s="4">
        <v>0.1</v>
      </c>
      <c r="L9" s="58">
        <v>4.9965599999999992E-2</v>
      </c>
      <c r="M9" s="16">
        <v>0.08</v>
      </c>
      <c r="N9" s="16">
        <v>16</v>
      </c>
      <c r="O9" s="40">
        <f t="shared" si="3"/>
        <v>95.97302719999999</v>
      </c>
      <c r="Q9" s="4">
        <v>186</v>
      </c>
      <c r="S9" s="4">
        <v>63</v>
      </c>
      <c r="T9" s="4">
        <v>101</v>
      </c>
      <c r="U9" s="4">
        <v>37.5</v>
      </c>
      <c r="V9" s="4">
        <v>0.31</v>
      </c>
      <c r="W9" s="4">
        <v>7</v>
      </c>
      <c r="X9" s="4">
        <v>25</v>
      </c>
      <c r="Y9" s="4">
        <v>50</v>
      </c>
      <c r="Z9" s="4">
        <v>5.6</v>
      </c>
      <c r="AA9" s="4">
        <v>11</v>
      </c>
      <c r="AB9" s="4">
        <v>213</v>
      </c>
      <c r="AC9" s="4">
        <v>3.6</v>
      </c>
      <c r="AE9" s="4">
        <v>23</v>
      </c>
      <c r="AF9" s="9">
        <v>24</v>
      </c>
      <c r="AG9" s="4">
        <v>56.4</v>
      </c>
      <c r="AH9" s="9">
        <v>17</v>
      </c>
      <c r="AI9" s="4"/>
      <c r="AJ9" s="4">
        <v>4</v>
      </c>
      <c r="AN9" s="4">
        <v>28</v>
      </c>
      <c r="AT9" s="4">
        <v>1</v>
      </c>
      <c r="AU9" s="4">
        <v>3.1</v>
      </c>
      <c r="AX9" s="4">
        <v>20</v>
      </c>
      <c r="AY9" s="4">
        <v>38</v>
      </c>
      <c r="AZ9" s="4">
        <v>4.4000000000000004</v>
      </c>
      <c r="BA9" s="4">
        <v>19</v>
      </c>
      <c r="BB9" s="4">
        <v>4.2</v>
      </c>
      <c r="BC9" s="4">
        <v>0.68</v>
      </c>
      <c r="BD9" s="4">
        <v>4.0999999999999996</v>
      </c>
      <c r="BE9" s="4">
        <v>0.64</v>
      </c>
      <c r="BF9" s="4">
        <v>3.5</v>
      </c>
      <c r="BG9" s="4">
        <v>0.69</v>
      </c>
      <c r="BH9" s="4">
        <v>1.6</v>
      </c>
      <c r="BI9" s="4">
        <v>0.22</v>
      </c>
      <c r="BJ9" s="4">
        <v>0.84</v>
      </c>
      <c r="BK9" s="4">
        <v>0.11</v>
      </c>
      <c r="BL9" s="70">
        <f>AX9/BL$4</f>
        <v>54.495912806539508</v>
      </c>
      <c r="BM9" s="22">
        <f>AY9/BM$4</f>
        <v>39.707419017763847</v>
      </c>
      <c r="BN9" s="22">
        <f>AZ9/BN$4</f>
        <v>32.116788321167881</v>
      </c>
      <c r="BO9" s="22">
        <f>BA9/BO$4</f>
        <v>26.722925457102672</v>
      </c>
      <c r="BP9" s="22">
        <f>BB9/BP$4</f>
        <v>18.181818181818183</v>
      </c>
      <c r="BQ9" s="22">
        <f>BC9/BQ$4</f>
        <v>7.8160919540229896</v>
      </c>
      <c r="BR9" s="22">
        <f>BD9/BR$4</f>
        <v>13.398692810457515</v>
      </c>
      <c r="BS9" s="22">
        <f>BE9/BS$4</f>
        <v>11.034482758620689</v>
      </c>
      <c r="BT9" s="22">
        <f>BJ9/BT$4</f>
        <v>3.3870967741935485</v>
      </c>
      <c r="BU9" s="23">
        <f>BM9/((BL9*BN9)^0.5)</f>
        <v>0.9491254929988262</v>
      </c>
      <c r="BV9" s="23">
        <f>BQ9/((BP9*BR9)^0.5)</f>
        <v>0.50077171384551955</v>
      </c>
      <c r="BW9" s="23">
        <f>BL9/BT9</f>
        <v>16.089269495264045</v>
      </c>
      <c r="BX9" s="23"/>
      <c r="CA9" s="8"/>
      <c r="CM9" s="20">
        <v>17.5</v>
      </c>
      <c r="CN9" s="4">
        <v>26.1</v>
      </c>
      <c r="CO9" s="4">
        <v>0.44</v>
      </c>
      <c r="CP9" s="4">
        <v>12.5</v>
      </c>
    </row>
    <row r="10" spans="1:94" x14ac:dyDescent="0.25">
      <c r="B10" s="8" t="s">
        <v>160</v>
      </c>
      <c r="D10" s="21">
        <v>42.625484</v>
      </c>
      <c r="E10" s="4">
        <v>15.63</v>
      </c>
      <c r="F10" s="4">
        <v>15.7</v>
      </c>
      <c r="G10" s="4">
        <v>2.27</v>
      </c>
      <c r="H10" s="4">
        <v>3.25</v>
      </c>
      <c r="I10" s="4">
        <v>3.53</v>
      </c>
      <c r="J10" s="4">
        <v>0.03</v>
      </c>
      <c r="K10" s="4">
        <v>0.16</v>
      </c>
      <c r="L10" s="58">
        <v>8.6866799999999994E-2</v>
      </c>
      <c r="M10" s="16">
        <v>0.03</v>
      </c>
      <c r="N10" s="16">
        <v>11.4</v>
      </c>
      <c r="O10" s="40">
        <f t="shared" si="3"/>
        <v>94.712350799999996</v>
      </c>
      <c r="Q10" s="4">
        <v>108</v>
      </c>
      <c r="S10" s="4">
        <v>141</v>
      </c>
      <c r="T10" s="4">
        <v>172</v>
      </c>
      <c r="U10" s="4">
        <v>32.799999999999997</v>
      </c>
      <c r="V10" s="4">
        <v>0.46</v>
      </c>
      <c r="W10" s="4" t="s">
        <v>69</v>
      </c>
      <c r="X10" s="4">
        <v>46</v>
      </c>
      <c r="Y10" s="4">
        <v>86</v>
      </c>
      <c r="Z10" s="4" t="s">
        <v>69</v>
      </c>
      <c r="AA10" s="4">
        <v>14</v>
      </c>
      <c r="AB10" s="4">
        <v>166</v>
      </c>
      <c r="AC10" s="4">
        <v>4.5999999999999996</v>
      </c>
      <c r="AE10" s="4">
        <v>38</v>
      </c>
      <c r="AF10" s="9"/>
      <c r="AG10" s="4">
        <v>64.900000000000006</v>
      </c>
      <c r="AH10" s="9">
        <v>13</v>
      </c>
      <c r="AI10" s="4"/>
      <c r="AJ10" s="4">
        <v>6</v>
      </c>
      <c r="AN10" s="4">
        <v>43</v>
      </c>
      <c r="AT10" s="4">
        <v>1.6</v>
      </c>
      <c r="AU10" s="4">
        <v>4.4000000000000004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70"/>
      <c r="BM10" s="22"/>
      <c r="BN10" s="22"/>
      <c r="BO10" s="22"/>
      <c r="BP10" s="22"/>
      <c r="BQ10" s="22"/>
      <c r="BR10" s="22"/>
      <c r="BS10" s="22"/>
      <c r="BT10" s="22"/>
      <c r="BU10" s="23"/>
      <c r="BV10" s="23"/>
      <c r="BW10" s="23"/>
      <c r="BX10" s="23"/>
      <c r="CA10" s="8"/>
      <c r="CM10" s="20">
        <v>21</v>
      </c>
      <c r="CN10" s="4">
        <v>26.5</v>
      </c>
      <c r="CO10" s="4">
        <v>0.3</v>
      </c>
      <c r="CP10" s="4">
        <v>15.3</v>
      </c>
    </row>
    <row r="11" spans="1:94" x14ac:dyDescent="0.25">
      <c r="B11" s="8" t="s">
        <v>161</v>
      </c>
      <c r="D11" s="21">
        <v>27.52112</v>
      </c>
      <c r="E11" s="4">
        <v>39.141999999999996</v>
      </c>
      <c r="F11" s="4">
        <v>19.8</v>
      </c>
      <c r="G11" s="4">
        <v>1.62</v>
      </c>
      <c r="H11" s="4">
        <v>1.77</v>
      </c>
      <c r="I11" s="4">
        <v>0.72</v>
      </c>
      <c r="J11" s="4">
        <v>0.28999999999999998</v>
      </c>
      <c r="K11" s="4">
        <v>0.91</v>
      </c>
      <c r="L11" s="58">
        <v>5.2486799999999993E-2</v>
      </c>
      <c r="M11" s="16">
        <v>0.05</v>
      </c>
      <c r="N11" s="16">
        <v>5.46</v>
      </c>
      <c r="O11" s="40">
        <f t="shared" si="3"/>
        <v>97.335606799999979</v>
      </c>
      <c r="Q11" s="4">
        <v>175</v>
      </c>
      <c r="S11" s="4">
        <v>55</v>
      </c>
      <c r="T11" s="4">
        <v>117</v>
      </c>
      <c r="U11" s="4">
        <v>30.9</v>
      </c>
      <c r="V11" s="4">
        <v>0.51</v>
      </c>
      <c r="W11" s="4" t="s">
        <v>69</v>
      </c>
      <c r="X11" s="4">
        <v>22</v>
      </c>
      <c r="Y11" s="4">
        <v>68</v>
      </c>
      <c r="Z11" s="4" t="s">
        <v>69</v>
      </c>
      <c r="AA11" s="4">
        <v>26</v>
      </c>
      <c r="AB11" s="4">
        <v>167</v>
      </c>
      <c r="AC11" s="4">
        <v>5.6</v>
      </c>
      <c r="AE11" s="4">
        <v>21</v>
      </c>
      <c r="AF11" s="9">
        <v>39</v>
      </c>
      <c r="AG11" s="4">
        <v>65.599999999999994</v>
      </c>
      <c r="AH11" s="9">
        <v>21</v>
      </c>
      <c r="AI11" s="4"/>
      <c r="AJ11" s="4">
        <v>11</v>
      </c>
      <c r="AN11" s="4">
        <v>68</v>
      </c>
      <c r="AT11" s="4">
        <v>1.8</v>
      </c>
      <c r="AU11" s="4">
        <v>8.5</v>
      </c>
      <c r="AX11" s="4">
        <v>24</v>
      </c>
      <c r="AY11" s="4">
        <v>45</v>
      </c>
      <c r="AZ11" s="4">
        <v>5.3</v>
      </c>
      <c r="BA11" s="4">
        <v>21</v>
      </c>
      <c r="BB11" s="4">
        <v>4.8</v>
      </c>
      <c r="BC11" s="4">
        <v>0.8</v>
      </c>
      <c r="BD11" s="4">
        <v>4.8</v>
      </c>
      <c r="BE11" s="4">
        <v>0.79</v>
      </c>
      <c r="BF11" s="4">
        <v>4.7</v>
      </c>
      <c r="BG11" s="4">
        <v>0.96</v>
      </c>
      <c r="BH11" s="4">
        <v>2.5</v>
      </c>
      <c r="BI11" s="4">
        <v>0.33</v>
      </c>
      <c r="BJ11" s="4">
        <v>1.8</v>
      </c>
      <c r="BK11" s="4">
        <v>0.26</v>
      </c>
      <c r="BL11" s="70">
        <f>AX11/BL$4</f>
        <v>65.395095367847418</v>
      </c>
      <c r="BM11" s="22">
        <f>AY11/BM$4</f>
        <v>47.021943573667713</v>
      </c>
      <c r="BN11" s="22">
        <f>AZ11/BN$4</f>
        <v>38.686131386861312</v>
      </c>
      <c r="BO11" s="22">
        <f>BA11/BO$4</f>
        <v>29.535864978902953</v>
      </c>
      <c r="BP11" s="22">
        <f>BB11/BP$4</f>
        <v>20.779220779220779</v>
      </c>
      <c r="BQ11" s="22">
        <f>BC11/BQ$4</f>
        <v>9.1954022988505759</v>
      </c>
      <c r="BR11" s="22">
        <f>BD11/BR$4</f>
        <v>15.686274509803921</v>
      </c>
      <c r="BS11" s="22">
        <f>BE11/BS$4</f>
        <v>13.620689655172415</v>
      </c>
      <c r="BT11" s="22">
        <f>BJ11/BT$4</f>
        <v>7.2580645161290329</v>
      </c>
      <c r="BU11" s="23">
        <f>BM11/((BL11*BN11)^0.5)</f>
        <v>0.93486808968757229</v>
      </c>
      <c r="BV11" s="23">
        <f>BQ11/((BP11*BR11)^0.5)</f>
        <v>0.50932641473803519</v>
      </c>
      <c r="BW11" s="23">
        <f>BL11/BT11</f>
        <v>9.0099909173478654</v>
      </c>
      <c r="BX11" s="23"/>
      <c r="CA11" s="8"/>
      <c r="CM11" s="20">
        <v>11.2</v>
      </c>
      <c r="CN11" s="4">
        <v>20</v>
      </c>
      <c r="CO11" s="4">
        <v>0.22</v>
      </c>
      <c r="CP11" s="4">
        <v>38.9</v>
      </c>
    </row>
    <row r="12" spans="1:94" x14ac:dyDescent="0.25">
      <c r="B12" s="8" t="s">
        <v>162</v>
      </c>
      <c r="D12" s="21">
        <v>42.595275520000001</v>
      </c>
      <c r="E12" s="4">
        <v>24.631</v>
      </c>
      <c r="F12" s="4">
        <v>20.3</v>
      </c>
      <c r="G12" s="4">
        <v>2.63</v>
      </c>
      <c r="H12" s="4">
        <v>1.4</v>
      </c>
      <c r="I12" s="4">
        <v>2.87</v>
      </c>
      <c r="J12" s="4">
        <v>0.1</v>
      </c>
      <c r="K12" s="4">
        <v>0.28000000000000003</v>
      </c>
      <c r="L12" s="58">
        <v>3.3004800000000001E-2</v>
      </c>
      <c r="M12" s="16">
        <v>0.06</v>
      </c>
      <c r="N12" s="16">
        <v>3.52</v>
      </c>
      <c r="O12" s="40">
        <f t="shared" si="3"/>
        <v>98.419280319999999</v>
      </c>
      <c r="Q12" s="4">
        <v>250</v>
      </c>
      <c r="S12" s="4">
        <v>53</v>
      </c>
      <c r="T12" s="4">
        <v>70</v>
      </c>
      <c r="U12" s="4">
        <v>50.8</v>
      </c>
      <c r="V12" s="4">
        <v>0.37</v>
      </c>
      <c r="W12" s="4" t="s">
        <v>69</v>
      </c>
      <c r="X12" s="4">
        <v>23</v>
      </c>
      <c r="Y12" s="4">
        <v>38</v>
      </c>
      <c r="Z12" s="4">
        <v>2.7</v>
      </c>
      <c r="AA12" s="4">
        <v>14</v>
      </c>
      <c r="AB12" s="4">
        <v>59</v>
      </c>
      <c r="AC12" s="4">
        <v>4.7</v>
      </c>
      <c r="AE12" s="4">
        <v>13</v>
      </c>
      <c r="AF12" s="9"/>
      <c r="AG12" s="4">
        <v>80.900000000000006</v>
      </c>
      <c r="AH12" s="9">
        <v>21</v>
      </c>
      <c r="AI12" s="4"/>
      <c r="AJ12" s="4">
        <v>7</v>
      </c>
      <c r="AN12" s="4">
        <v>41</v>
      </c>
      <c r="AT12" s="4">
        <v>1.2</v>
      </c>
      <c r="AU12" s="4">
        <v>5.6</v>
      </c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70"/>
      <c r="BM12" s="22"/>
      <c r="BN12" s="22"/>
      <c r="BO12" s="22"/>
      <c r="BP12" s="22"/>
      <c r="BQ12" s="22"/>
      <c r="BR12" s="22"/>
      <c r="BS12" s="22"/>
      <c r="BT12" s="22"/>
      <c r="BU12" s="23"/>
      <c r="BV12" s="23"/>
      <c r="BW12" s="23"/>
      <c r="BX12" s="23"/>
      <c r="CA12" s="8"/>
      <c r="CM12" s="20">
        <v>34.5</v>
      </c>
      <c r="CN12" s="4">
        <v>9.92</v>
      </c>
      <c r="CO12" s="4">
        <v>0.21</v>
      </c>
      <c r="CP12" s="4">
        <v>24.4</v>
      </c>
    </row>
    <row r="17" spans="2:2" ht="15.75" x14ac:dyDescent="0.25">
      <c r="B17" s="71" t="s">
        <v>163</v>
      </c>
    </row>
    <row r="18" spans="2:2" ht="15.75" x14ac:dyDescent="0.25">
      <c r="B18" s="71" t="s">
        <v>164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2"/>
  <sheetViews>
    <sheetView tabSelected="1" workbookViewId="0">
      <selection activeCell="A6" sqref="A6"/>
    </sheetView>
  </sheetViews>
  <sheetFormatPr defaultRowHeight="15" x14ac:dyDescent="0.25"/>
  <cols>
    <col min="17" max="17" width="9.28515625" bestFit="1" customWidth="1"/>
    <col min="18" max="18" width="10.140625" customWidth="1"/>
    <col min="19" max="37" width="5" customWidth="1"/>
    <col min="38" max="40" width="6.7109375" customWidth="1"/>
    <col min="41" max="41" width="12.5703125" bestFit="1" customWidth="1"/>
    <col min="42" max="42" width="12.85546875" customWidth="1"/>
    <col min="43" max="44" width="5.28515625" customWidth="1"/>
    <col min="45" max="45" width="5.5703125" customWidth="1"/>
    <col min="46" max="46" width="5.42578125" customWidth="1"/>
    <col min="47" max="47" width="6.140625" customWidth="1"/>
    <col min="48" max="48" width="5.85546875" customWidth="1"/>
    <col min="49" max="49" width="5.7109375" customWidth="1"/>
    <col min="50" max="51" width="5.5703125" customWidth="1"/>
    <col min="52" max="52" width="5.28515625" customWidth="1"/>
    <col min="53" max="53" width="5.42578125" customWidth="1"/>
    <col min="54" max="54" width="5.7109375" customWidth="1"/>
    <col min="55" max="55" width="5.28515625" customWidth="1"/>
    <col min="56" max="56" width="5.7109375" customWidth="1"/>
    <col min="57" max="58" width="5.42578125" customWidth="1"/>
    <col min="59" max="63" width="7.28515625" customWidth="1"/>
    <col min="64" max="66" width="8.7109375" customWidth="1"/>
    <col min="67" max="72" width="8" customWidth="1"/>
    <col min="73" max="75" width="9" customWidth="1"/>
  </cols>
  <sheetData>
    <row r="1" spans="1:94" x14ac:dyDescent="0.25">
      <c r="A1" s="55" t="s">
        <v>103</v>
      </c>
      <c r="B1" t="s">
        <v>165</v>
      </c>
      <c r="BZ1" s="4"/>
      <c r="CA1" s="4"/>
      <c r="CE1" s="4"/>
      <c r="CG1" s="4"/>
    </row>
    <row r="2" spans="1:94" x14ac:dyDescent="0.25">
      <c r="A2" s="56" t="s">
        <v>105</v>
      </c>
      <c r="B2" s="56" t="s">
        <v>106</v>
      </c>
      <c r="C2" s="56" t="s">
        <v>107</v>
      </c>
      <c r="D2" s="56" t="s">
        <v>108</v>
      </c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</row>
    <row r="3" spans="1:94" x14ac:dyDescent="0.25">
      <c r="A3" t="s">
        <v>109</v>
      </c>
      <c r="B3">
        <v>1120</v>
      </c>
      <c r="C3" t="s">
        <v>110</v>
      </c>
      <c r="D3" s="58">
        <v>8.14</v>
      </c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</row>
    <row r="4" spans="1:94" x14ac:dyDescent="0.25"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BC4" t="s">
        <v>25</v>
      </c>
      <c r="BL4" s="10">
        <v>0.36699999999999999</v>
      </c>
      <c r="BM4" s="11">
        <v>0.95699999999999996</v>
      </c>
      <c r="BN4" s="11">
        <v>0.13700000000000001</v>
      </c>
      <c r="BO4" s="11">
        <v>0.71099999999999997</v>
      </c>
      <c r="BP4" s="11">
        <v>0.23100000000000001</v>
      </c>
      <c r="BQ4" s="11">
        <v>8.6999999999999994E-2</v>
      </c>
      <c r="BR4" s="11">
        <v>0.30599999999999999</v>
      </c>
      <c r="BS4" s="11">
        <v>5.8000000000000003E-2</v>
      </c>
      <c r="BT4" s="11">
        <v>0.248</v>
      </c>
      <c r="BU4" t="s">
        <v>111</v>
      </c>
      <c r="CB4" t="s">
        <v>112</v>
      </c>
      <c r="CC4" t="s">
        <v>113</v>
      </c>
      <c r="CE4" t="s">
        <v>112</v>
      </c>
      <c r="CF4" t="s">
        <v>112</v>
      </c>
      <c r="CG4" t="s">
        <v>113</v>
      </c>
      <c r="CH4" t="s">
        <v>113</v>
      </c>
    </row>
    <row r="5" spans="1:94" ht="15.75" x14ac:dyDescent="0.25">
      <c r="D5" s="59" t="s">
        <v>114</v>
      </c>
      <c r="P5" s="60" t="s">
        <v>115</v>
      </c>
      <c r="AI5" s="60" t="s">
        <v>116</v>
      </c>
      <c r="AX5" s="60" t="s">
        <v>117</v>
      </c>
      <c r="BC5" t="s">
        <v>118</v>
      </c>
      <c r="BL5" s="60" t="s">
        <v>119</v>
      </c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t="s">
        <v>120</v>
      </c>
      <c r="BZ5" s="4"/>
      <c r="CA5" s="4"/>
      <c r="CB5" t="s">
        <v>121</v>
      </c>
      <c r="CC5" t="s">
        <v>121</v>
      </c>
      <c r="CD5" t="s">
        <v>121</v>
      </c>
      <c r="CE5" s="4" t="s">
        <v>121</v>
      </c>
      <c r="CF5">
        <v>30.706</v>
      </c>
      <c r="CG5" s="4" t="s">
        <v>121</v>
      </c>
      <c r="CH5">
        <v>30.706</v>
      </c>
    </row>
    <row r="6" spans="1:94" ht="18" x14ac:dyDescent="0.25">
      <c r="B6" t="s">
        <v>122</v>
      </c>
      <c r="C6" s="62"/>
      <c r="D6" t="s">
        <v>17</v>
      </c>
      <c r="E6" t="s">
        <v>11</v>
      </c>
      <c r="F6" t="s">
        <v>8</v>
      </c>
      <c r="G6" t="s">
        <v>123</v>
      </c>
      <c r="H6" t="s">
        <v>13</v>
      </c>
      <c r="I6" t="s">
        <v>12</v>
      </c>
      <c r="J6" t="s">
        <v>124</v>
      </c>
      <c r="K6" t="s">
        <v>125</v>
      </c>
      <c r="L6" t="s">
        <v>79</v>
      </c>
      <c r="M6" t="s">
        <v>126</v>
      </c>
      <c r="N6" t="s">
        <v>19</v>
      </c>
      <c r="O6" t="s">
        <v>20</v>
      </c>
      <c r="P6" t="s">
        <v>85</v>
      </c>
      <c r="Q6" t="s">
        <v>25</v>
      </c>
      <c r="R6" t="s">
        <v>81</v>
      </c>
      <c r="S6" t="s">
        <v>26</v>
      </c>
      <c r="T6" t="s">
        <v>27</v>
      </c>
      <c r="U6" t="s">
        <v>28</v>
      </c>
      <c r="V6" t="s">
        <v>29</v>
      </c>
      <c r="W6" t="s">
        <v>30</v>
      </c>
      <c r="X6" t="s">
        <v>31</v>
      </c>
      <c r="Y6" t="s">
        <v>32</v>
      </c>
      <c r="Z6" t="s">
        <v>33</v>
      </c>
      <c r="AA6" t="s">
        <v>34</v>
      </c>
      <c r="AB6" t="s">
        <v>35</v>
      </c>
      <c r="AC6" t="s">
        <v>36</v>
      </c>
      <c r="AD6" t="s">
        <v>80</v>
      </c>
      <c r="AE6" t="s">
        <v>37</v>
      </c>
      <c r="AF6" t="s">
        <v>53</v>
      </c>
      <c r="AG6" t="s">
        <v>38</v>
      </c>
      <c r="AH6" t="s">
        <v>39</v>
      </c>
      <c r="AI6" s="63" t="s">
        <v>127</v>
      </c>
      <c r="AJ6" s="57" t="s">
        <v>128</v>
      </c>
      <c r="AK6" s="57" t="s">
        <v>129</v>
      </c>
      <c r="AL6" s="57" t="s">
        <v>130</v>
      </c>
      <c r="AM6" s="57" t="s">
        <v>131</v>
      </c>
      <c r="AN6" s="57" t="s">
        <v>132</v>
      </c>
      <c r="AO6" s="57" t="s">
        <v>133</v>
      </c>
      <c r="AP6" s="57" t="s">
        <v>134</v>
      </c>
      <c r="AQ6" s="57" t="s">
        <v>135</v>
      </c>
      <c r="AR6" s="57" t="s">
        <v>136</v>
      </c>
      <c r="AS6" s="57" t="s">
        <v>137</v>
      </c>
      <c r="AT6" s="57" t="s">
        <v>138</v>
      </c>
      <c r="AU6" s="57" t="s">
        <v>139</v>
      </c>
      <c r="AV6" s="57" t="s">
        <v>140</v>
      </c>
      <c r="AW6" s="57" t="s">
        <v>141</v>
      </c>
      <c r="AX6" t="s">
        <v>40</v>
      </c>
      <c r="AY6" t="s">
        <v>41</v>
      </c>
      <c r="AZ6" t="s">
        <v>86</v>
      </c>
      <c r="BA6" t="s">
        <v>42</v>
      </c>
      <c r="BB6" t="s">
        <v>43</v>
      </c>
      <c r="BC6" t="s">
        <v>44</v>
      </c>
      <c r="BD6" t="s">
        <v>45</v>
      </c>
      <c r="BE6" t="s">
        <v>46</v>
      </c>
      <c r="BF6" s="64" t="s">
        <v>142</v>
      </c>
      <c r="BG6" s="64" t="s">
        <v>143</v>
      </c>
      <c r="BH6" s="64" t="s">
        <v>144</v>
      </c>
      <c r="BI6" s="64" t="s">
        <v>145</v>
      </c>
      <c r="BJ6" s="65" t="s">
        <v>51</v>
      </c>
      <c r="BK6" s="64" t="s">
        <v>146</v>
      </c>
      <c r="BL6" s="66" t="s">
        <v>54</v>
      </c>
      <c r="BM6" s="66" t="s">
        <v>55</v>
      </c>
      <c r="BN6" s="66" t="s">
        <v>56</v>
      </c>
      <c r="BO6" s="66" t="s">
        <v>57</v>
      </c>
      <c r="BP6" s="66" t="s">
        <v>58</v>
      </c>
      <c r="BQ6" s="66" t="s">
        <v>59</v>
      </c>
      <c r="BR6" s="66" t="s">
        <v>60</v>
      </c>
      <c r="BS6" s="66" t="s">
        <v>61</v>
      </c>
      <c r="BT6" s="66" t="s">
        <v>62</v>
      </c>
      <c r="BU6" s="66" t="s">
        <v>63</v>
      </c>
      <c r="BV6" s="66" t="s">
        <v>64</v>
      </c>
      <c r="BW6" s="66" t="s">
        <v>65</v>
      </c>
      <c r="BX6" s="66" t="s">
        <v>63</v>
      </c>
      <c r="BY6" s="66" t="s">
        <v>64</v>
      </c>
      <c r="BZ6" s="57" t="s">
        <v>147</v>
      </c>
      <c r="CA6" s="57" t="s">
        <v>148</v>
      </c>
      <c r="CB6" s="57" t="s">
        <v>149</v>
      </c>
      <c r="CC6" s="57" t="s">
        <v>149</v>
      </c>
      <c r="CD6" s="57" t="s">
        <v>150</v>
      </c>
      <c r="CE6" s="57" t="s">
        <v>151</v>
      </c>
      <c r="CF6" s="57" t="s">
        <v>152</v>
      </c>
      <c r="CG6" s="57" t="s">
        <v>151</v>
      </c>
      <c r="CH6" s="57" t="s">
        <v>152</v>
      </c>
      <c r="CI6" s="57" t="s">
        <v>153</v>
      </c>
      <c r="CJ6" s="57" t="s">
        <v>154</v>
      </c>
      <c r="CK6" s="57" t="s">
        <v>155</v>
      </c>
      <c r="CL6" s="57" t="s">
        <v>156</v>
      </c>
      <c r="CM6" s="14" t="s">
        <v>17</v>
      </c>
      <c r="CN6" s="14" t="s">
        <v>18</v>
      </c>
      <c r="CO6" s="14" t="s">
        <v>10</v>
      </c>
      <c r="CP6" s="14" t="s">
        <v>11</v>
      </c>
    </row>
    <row r="7" spans="1:94" x14ac:dyDescent="0.25">
      <c r="B7" s="67" t="s">
        <v>167</v>
      </c>
      <c r="C7" s="67"/>
      <c r="D7" s="68">
        <f>AVERAGE(D8:D18)</f>
        <v>40.036269169999997</v>
      </c>
      <c r="E7" s="68">
        <f t="shared" ref="E7:Q7" si="0">AVERAGE(E8:E18)</f>
        <v>9.6245000000000012</v>
      </c>
      <c r="F7" s="68">
        <f t="shared" si="0"/>
        <v>11.762500000000001</v>
      </c>
      <c r="G7" s="68">
        <f t="shared" si="0"/>
        <v>2.11375</v>
      </c>
      <c r="H7" s="68">
        <f t="shared" si="0"/>
        <v>3.1937500000000001</v>
      </c>
      <c r="I7" s="68">
        <f t="shared" si="0"/>
        <v>3.2637500000000004</v>
      </c>
      <c r="J7" s="68">
        <f t="shared" si="0"/>
        <v>2.75E-2</v>
      </c>
      <c r="K7" s="68">
        <f t="shared" si="0"/>
        <v>6.8750000000000006E-2</v>
      </c>
      <c r="L7" s="68">
        <f t="shared" si="0"/>
        <v>9.9644699999999989E-2</v>
      </c>
      <c r="M7" s="68">
        <f t="shared" si="0"/>
        <v>3.2500000000000001E-2</v>
      </c>
      <c r="N7" s="68">
        <f t="shared" si="0"/>
        <v>28.9</v>
      </c>
      <c r="O7" s="68">
        <f t="shared" si="0"/>
        <v>99.122913870000005</v>
      </c>
      <c r="P7" s="68"/>
      <c r="Q7" s="69">
        <f t="shared" si="0"/>
        <v>13.87125</v>
      </c>
      <c r="R7" s="68"/>
      <c r="S7" s="69">
        <f t="shared" ref="S7:AC7" si="1">AVERAGE(S8:S18)</f>
        <v>221.625</v>
      </c>
      <c r="T7" s="69">
        <f t="shared" si="1"/>
        <v>168.625</v>
      </c>
      <c r="U7" s="69">
        <f t="shared" si="1"/>
        <v>20.925000000000001</v>
      </c>
      <c r="V7" s="69">
        <f t="shared" si="1"/>
        <v>0.38874999999999998</v>
      </c>
      <c r="W7" s="69">
        <f t="shared" si="1"/>
        <v>5</v>
      </c>
      <c r="X7" s="69">
        <f t="shared" si="1"/>
        <v>51.625</v>
      </c>
      <c r="Y7" s="69">
        <f t="shared" si="1"/>
        <v>88.75</v>
      </c>
      <c r="Z7" s="69">
        <f t="shared" si="1"/>
        <v>6.2</v>
      </c>
      <c r="AA7" s="69">
        <f t="shared" si="1"/>
        <v>11.25</v>
      </c>
      <c r="AB7" s="69">
        <f t="shared" si="1"/>
        <v>12.014999999999999</v>
      </c>
      <c r="AC7" s="69">
        <f t="shared" si="1"/>
        <v>3.5375000000000001</v>
      </c>
      <c r="AD7" s="69"/>
      <c r="AE7" s="69">
        <f t="shared" ref="AE7:AH7" si="2">AVERAGE(AE8:AE18)</f>
        <v>39</v>
      </c>
      <c r="AF7" s="69">
        <f t="shared" si="2"/>
        <v>29</v>
      </c>
      <c r="AG7" s="69">
        <f t="shared" si="2"/>
        <v>132.625</v>
      </c>
      <c r="AH7" s="69">
        <f t="shared" si="2"/>
        <v>13.9375</v>
      </c>
      <c r="AI7" s="69"/>
      <c r="AJ7" s="69">
        <f t="shared" ref="AJ7" si="3">AVERAGE(AJ8:AJ18)</f>
        <v>4.875</v>
      </c>
      <c r="AK7" s="69"/>
      <c r="AL7" s="69"/>
      <c r="AM7" s="69"/>
      <c r="AN7" s="69">
        <f t="shared" ref="AN7" si="4">AVERAGE(AN8:AN18)</f>
        <v>30.75</v>
      </c>
      <c r="AO7" s="69"/>
      <c r="AP7" s="69"/>
      <c r="AQ7" s="69"/>
      <c r="AR7" s="69"/>
      <c r="AS7" s="69"/>
      <c r="AT7" s="69">
        <f t="shared" ref="AT7:AU7" si="5">AVERAGE(AT8:AT18)</f>
        <v>1.29125</v>
      </c>
      <c r="AU7" s="69">
        <f t="shared" si="5"/>
        <v>2.7124999999999999</v>
      </c>
      <c r="AV7" s="69"/>
      <c r="AW7" s="69"/>
      <c r="AX7" s="69">
        <f t="shared" ref="AX7:BW7" si="6">AVERAGE(AX8:AX18)</f>
        <v>17.833333333333332</v>
      </c>
      <c r="AY7" s="69">
        <f t="shared" si="6"/>
        <v>36.166666666666664</v>
      </c>
      <c r="AZ7" s="69">
        <f t="shared" si="6"/>
        <v>4.3500000000000005</v>
      </c>
      <c r="BA7" s="69">
        <f t="shared" si="6"/>
        <v>17.5</v>
      </c>
      <c r="BB7" s="69">
        <f t="shared" si="6"/>
        <v>3.9333333333333336</v>
      </c>
      <c r="BC7" s="69">
        <f t="shared" si="6"/>
        <v>0.72833333333333339</v>
      </c>
      <c r="BD7" s="69">
        <f t="shared" si="6"/>
        <v>3.9833333333333338</v>
      </c>
      <c r="BE7" s="69">
        <f t="shared" si="6"/>
        <v>0.6283333333333333</v>
      </c>
      <c r="BF7" s="69">
        <f t="shared" si="6"/>
        <v>3.8666666666666667</v>
      </c>
      <c r="BG7" s="69">
        <f t="shared" si="6"/>
        <v>0.77166666666666683</v>
      </c>
      <c r="BH7" s="69">
        <f t="shared" si="6"/>
        <v>2.0500000000000003</v>
      </c>
      <c r="BI7" s="69">
        <f t="shared" si="6"/>
        <v>0.30333333333333329</v>
      </c>
      <c r="BJ7" s="69">
        <f t="shared" si="6"/>
        <v>1.8349999999999997</v>
      </c>
      <c r="BK7" s="69">
        <f t="shared" si="6"/>
        <v>0.25000000000000006</v>
      </c>
      <c r="BL7" s="72">
        <f t="shared" si="6"/>
        <v>48.592188919164393</v>
      </c>
      <c r="BM7" s="72">
        <f t="shared" si="6"/>
        <v>37.791710205503314</v>
      </c>
      <c r="BN7" s="72">
        <f t="shared" si="6"/>
        <v>31.751824817518251</v>
      </c>
      <c r="BO7" s="72">
        <f t="shared" si="6"/>
        <v>24.613220815752459</v>
      </c>
      <c r="BP7" s="72">
        <f t="shared" si="6"/>
        <v>17.027417027417027</v>
      </c>
      <c r="BQ7" s="72">
        <f t="shared" si="6"/>
        <v>8.3716475095785441</v>
      </c>
      <c r="BR7" s="72">
        <f t="shared" si="6"/>
        <v>13.017429193899785</v>
      </c>
      <c r="BS7" s="72">
        <f t="shared" si="6"/>
        <v>10.833333333333334</v>
      </c>
      <c r="BT7" s="72">
        <f t="shared" si="6"/>
        <v>7.3991935483870961</v>
      </c>
      <c r="BU7" s="68">
        <f t="shared" si="6"/>
        <v>0.96032563501333679</v>
      </c>
      <c r="BV7" s="68">
        <f t="shared" si="6"/>
        <v>0.55086946043469565</v>
      </c>
      <c r="BW7" s="72">
        <f t="shared" si="6"/>
        <v>8.317684213401872</v>
      </c>
      <c r="BX7" s="73">
        <v>0.78549999999999998</v>
      </c>
      <c r="BY7" s="73">
        <v>0.51170000000000004</v>
      </c>
      <c r="BZ7" s="69"/>
      <c r="CA7" s="69"/>
      <c r="CB7" s="69"/>
      <c r="CC7" s="69">
        <f t="shared" ref="CC7" si="7">AVERAGE(CC8:CC18)</f>
        <v>-6.5</v>
      </c>
      <c r="CD7" s="69"/>
      <c r="CE7" s="69"/>
      <c r="CF7" s="69"/>
      <c r="CG7" s="69">
        <f t="shared" ref="CG7:CH7" si="8">AVERAGE(CG8:CG18)</f>
        <v>-7.24</v>
      </c>
      <c r="CH7" s="69">
        <f t="shared" si="8"/>
        <v>23.496408000000002</v>
      </c>
      <c r="CI7" s="69"/>
      <c r="CJ7" s="69"/>
      <c r="CK7" s="69"/>
      <c r="CL7" s="69"/>
      <c r="CM7" s="69">
        <f t="shared" ref="CM7:CP7" si="9">AVERAGE(CM8:CM18)</f>
        <v>37.862499999999997</v>
      </c>
      <c r="CN7" s="69">
        <f t="shared" si="9"/>
        <v>2.6637500000000003</v>
      </c>
      <c r="CO7" s="69">
        <f t="shared" si="9"/>
        <v>7.5450000000000008</v>
      </c>
      <c r="CP7" s="69">
        <f t="shared" si="9"/>
        <v>1.325</v>
      </c>
    </row>
    <row r="8" spans="1:94" x14ac:dyDescent="0.25">
      <c r="B8" s="33" t="s">
        <v>168</v>
      </c>
      <c r="C8" s="37"/>
      <c r="D8" s="34">
        <v>42.954387839999995</v>
      </c>
      <c r="E8" s="16">
        <v>10.446</v>
      </c>
      <c r="F8" s="16">
        <v>6.16</v>
      </c>
      <c r="G8" s="16">
        <v>1.66</v>
      </c>
      <c r="H8" s="16">
        <v>2.56</v>
      </c>
      <c r="I8" s="16">
        <v>2.68</v>
      </c>
      <c r="J8" s="16">
        <v>0.03</v>
      </c>
      <c r="K8" s="16">
        <v>0.1</v>
      </c>
      <c r="L8" s="40">
        <v>9.7180799999999984E-2</v>
      </c>
      <c r="M8" s="16">
        <v>0.06</v>
      </c>
      <c r="N8" s="16">
        <v>32.799999999999997</v>
      </c>
      <c r="O8" s="36">
        <f>SUM(D8:N8)</f>
        <v>99.547568639999994</v>
      </c>
      <c r="P8" s="37"/>
      <c r="Q8" s="16">
        <v>21.8</v>
      </c>
      <c r="R8" s="37"/>
      <c r="S8" s="16">
        <v>265</v>
      </c>
      <c r="T8" s="16">
        <v>203</v>
      </c>
      <c r="U8" s="16">
        <v>10.7</v>
      </c>
      <c r="V8" s="16">
        <v>0.45</v>
      </c>
      <c r="W8" s="16">
        <v>3</v>
      </c>
      <c r="X8" s="16">
        <v>57</v>
      </c>
      <c r="Y8" s="16">
        <v>102</v>
      </c>
      <c r="Z8" s="37"/>
      <c r="AA8" s="16">
        <v>14</v>
      </c>
      <c r="AB8" s="16">
        <v>7.88</v>
      </c>
      <c r="AC8" s="16">
        <v>3.9</v>
      </c>
      <c r="AD8" s="37"/>
      <c r="AE8" s="16">
        <v>46</v>
      </c>
      <c r="AF8" s="30">
        <v>28</v>
      </c>
      <c r="AG8" s="16">
        <v>85.7</v>
      </c>
      <c r="AH8" s="30">
        <v>28</v>
      </c>
      <c r="AI8" s="37"/>
      <c r="AJ8" s="16">
        <v>4</v>
      </c>
      <c r="AK8" s="37"/>
      <c r="AL8" s="37"/>
      <c r="AM8" s="37"/>
      <c r="AN8" s="16">
        <v>37</v>
      </c>
      <c r="AO8" s="37"/>
      <c r="AP8" s="37"/>
      <c r="AQ8" s="37"/>
      <c r="AR8" s="37"/>
      <c r="AS8" s="37"/>
      <c r="AT8" s="16">
        <v>1.5</v>
      </c>
      <c r="AU8" s="16">
        <v>3.2</v>
      </c>
      <c r="AV8" s="37"/>
      <c r="AW8" s="37"/>
      <c r="AX8" s="16">
        <v>15</v>
      </c>
      <c r="AY8" s="16">
        <v>31</v>
      </c>
      <c r="AZ8" s="16">
        <v>4.2</v>
      </c>
      <c r="BA8" s="16">
        <v>15</v>
      </c>
      <c r="BB8" s="16">
        <v>3.2</v>
      </c>
      <c r="BC8" s="16">
        <v>0.52</v>
      </c>
      <c r="BD8" s="16">
        <v>3.7</v>
      </c>
      <c r="BE8" s="16">
        <v>0.63</v>
      </c>
      <c r="BF8" s="16">
        <v>4</v>
      </c>
      <c r="BG8" s="16">
        <v>0.86</v>
      </c>
      <c r="BH8" s="16">
        <v>2.5</v>
      </c>
      <c r="BI8" s="16">
        <v>0.35</v>
      </c>
      <c r="BJ8" s="16">
        <v>2.2999999999999998</v>
      </c>
      <c r="BK8" s="16">
        <v>0.31</v>
      </c>
      <c r="BL8" s="74">
        <f>AX8/BL$4</f>
        <v>40.871934604904631</v>
      </c>
      <c r="BM8" s="42">
        <f>AY8/BM$4</f>
        <v>32.392894461859981</v>
      </c>
      <c r="BN8" s="42">
        <f>AZ8/BN$4</f>
        <v>30.65693430656934</v>
      </c>
      <c r="BO8" s="42">
        <f>BA8/BO$4</f>
        <v>21.09704641350211</v>
      </c>
      <c r="BP8" s="42">
        <f>BB8/BP$4</f>
        <v>13.852813852813853</v>
      </c>
      <c r="BQ8" s="42">
        <f>BC8/BQ$4</f>
        <v>5.9770114942528743</v>
      </c>
      <c r="BR8" s="42">
        <f>BD8/BR$4</f>
        <v>12.091503267973858</v>
      </c>
      <c r="BS8" s="42">
        <f>BE8/BS$4</f>
        <v>10.86206896551724</v>
      </c>
      <c r="BT8" s="42">
        <f>BJ8/BT$4</f>
        <v>9.2741935483870961</v>
      </c>
      <c r="BU8" s="35">
        <f>BM8/((BL8*BN8)^0.5)</f>
        <v>0.91510893767762902</v>
      </c>
      <c r="BV8" s="35">
        <f>BQ8/((BP8*BR8)^0.5)</f>
        <v>0.46182234589258386</v>
      </c>
      <c r="BW8" s="35">
        <f>BL8/BT8</f>
        <v>4.4070607747897173</v>
      </c>
      <c r="BX8" s="35"/>
      <c r="BY8" s="37"/>
      <c r="BZ8" s="16"/>
      <c r="CA8" s="16"/>
      <c r="CB8" s="37"/>
      <c r="CC8" s="37">
        <v>-6.6</v>
      </c>
      <c r="CD8" s="37"/>
      <c r="CE8" s="37"/>
      <c r="CF8" s="37"/>
      <c r="CG8" s="37">
        <v>-9.4</v>
      </c>
      <c r="CH8" s="40">
        <f>0.9958*CG8+30.706</f>
        <v>21.345479999999998</v>
      </c>
      <c r="CI8" s="37"/>
      <c r="CJ8" s="37"/>
      <c r="CK8" s="37"/>
      <c r="CL8" s="37"/>
      <c r="CM8" s="36">
        <v>40.799999999999997</v>
      </c>
      <c r="CN8" s="16">
        <v>2.64</v>
      </c>
      <c r="CO8" s="16">
        <v>6.56</v>
      </c>
      <c r="CP8" s="16">
        <v>3.23</v>
      </c>
    </row>
    <row r="9" spans="1:94" x14ac:dyDescent="0.25">
      <c r="B9" s="33" t="s">
        <v>169</v>
      </c>
      <c r="C9" s="37"/>
      <c r="D9" s="34">
        <v>43.927832880000004</v>
      </c>
      <c r="E9" s="16">
        <v>9.4780000000000015</v>
      </c>
      <c r="F9" s="16">
        <v>6.27</v>
      </c>
      <c r="G9" s="16">
        <v>1.85</v>
      </c>
      <c r="H9" s="16">
        <v>2.11</v>
      </c>
      <c r="I9" s="16">
        <v>2.8</v>
      </c>
      <c r="J9" s="16">
        <v>0.02</v>
      </c>
      <c r="K9" s="16">
        <v>0.08</v>
      </c>
      <c r="L9" s="40">
        <v>9.0533999999999989E-2</v>
      </c>
      <c r="M9" s="16">
        <v>0.04</v>
      </c>
      <c r="N9" s="16">
        <v>31.8</v>
      </c>
      <c r="O9" s="36">
        <f t="shared" ref="O9:O15" si="10">SUM(D9:N9)</f>
        <v>98.46636688000001</v>
      </c>
      <c r="P9" s="37"/>
      <c r="Q9" s="16">
        <v>18.5</v>
      </c>
      <c r="R9" s="37"/>
      <c r="S9" s="16">
        <v>330</v>
      </c>
      <c r="T9" s="16">
        <v>187</v>
      </c>
      <c r="U9" s="16">
        <v>28.3</v>
      </c>
      <c r="V9" s="16">
        <v>0.42</v>
      </c>
      <c r="W9" s="16">
        <v>3</v>
      </c>
      <c r="X9" s="16">
        <v>56</v>
      </c>
      <c r="Y9" s="16">
        <v>97</v>
      </c>
      <c r="Z9" s="37"/>
      <c r="AA9" s="16">
        <v>12</v>
      </c>
      <c r="AB9" s="16">
        <v>8.6300000000000008</v>
      </c>
      <c r="AC9" s="16">
        <v>3.6</v>
      </c>
      <c r="AD9" s="37"/>
      <c r="AE9" s="16">
        <v>42</v>
      </c>
      <c r="AF9" s="30"/>
      <c r="AG9" s="16">
        <v>205</v>
      </c>
      <c r="AH9" s="30">
        <v>7.5</v>
      </c>
      <c r="AI9" s="37"/>
      <c r="AJ9" s="16">
        <v>5</v>
      </c>
      <c r="AK9" s="37"/>
      <c r="AL9" s="37"/>
      <c r="AM9" s="37"/>
      <c r="AN9" s="16">
        <v>33</v>
      </c>
      <c r="AO9" s="37"/>
      <c r="AP9" s="31"/>
      <c r="AQ9" s="37"/>
      <c r="AR9" s="37"/>
      <c r="AS9" s="37"/>
      <c r="AT9" s="16">
        <v>1.4</v>
      </c>
      <c r="AU9" s="16">
        <v>2.8</v>
      </c>
      <c r="AV9" s="37"/>
      <c r="AW9" s="37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74"/>
      <c r="BM9" s="42"/>
      <c r="BN9" s="42"/>
      <c r="BO9" s="42"/>
      <c r="BP9" s="42"/>
      <c r="BQ9" s="42"/>
      <c r="BR9" s="42"/>
      <c r="BS9" s="42"/>
      <c r="BT9" s="42"/>
      <c r="BU9" s="35"/>
      <c r="BV9" s="35"/>
      <c r="BW9" s="35"/>
      <c r="BX9" s="35"/>
      <c r="BY9" s="37"/>
      <c r="BZ9" s="16"/>
      <c r="CA9" s="16"/>
      <c r="CB9" s="37"/>
      <c r="CC9" s="37">
        <v>-5.3</v>
      </c>
      <c r="CD9" s="37"/>
      <c r="CE9" s="37"/>
      <c r="CF9" s="37"/>
      <c r="CG9" s="37">
        <v>-7</v>
      </c>
      <c r="CH9" s="40">
        <f>0.9958*CG9+30.706</f>
        <v>23.735399999999998</v>
      </c>
      <c r="CI9" s="37"/>
      <c r="CJ9" s="37"/>
      <c r="CK9" s="37"/>
      <c r="CL9" s="37"/>
      <c r="CM9" s="38">
        <v>41.7</v>
      </c>
      <c r="CN9" s="16">
        <v>2.73</v>
      </c>
      <c r="CO9" s="16">
        <v>6.28</v>
      </c>
      <c r="CP9" s="16">
        <v>2.57</v>
      </c>
    </row>
    <row r="10" spans="1:94" x14ac:dyDescent="0.25">
      <c r="B10" s="33" t="s">
        <v>170</v>
      </c>
      <c r="C10" s="37"/>
      <c r="D10" s="34">
        <v>38.14843312</v>
      </c>
      <c r="E10" s="16">
        <v>12.96</v>
      </c>
      <c r="F10" s="16">
        <v>15.6</v>
      </c>
      <c r="G10" s="16">
        <v>2.09</v>
      </c>
      <c r="H10" s="16">
        <v>2.21</v>
      </c>
      <c r="I10" s="16">
        <v>3.51</v>
      </c>
      <c r="J10" s="16">
        <v>0.02</v>
      </c>
      <c r="K10" s="16">
        <v>0.13</v>
      </c>
      <c r="L10" s="40">
        <v>0.13476959999999999</v>
      </c>
      <c r="M10" s="16">
        <v>0.03</v>
      </c>
      <c r="N10" s="16">
        <v>25.1</v>
      </c>
      <c r="O10" s="36">
        <f t="shared" si="10"/>
        <v>99.933202719999997</v>
      </c>
      <c r="P10" s="37"/>
      <c r="Q10" s="16">
        <v>18.399999999999999</v>
      </c>
      <c r="R10" s="37"/>
      <c r="S10" s="16">
        <v>279</v>
      </c>
      <c r="T10" s="16">
        <v>195</v>
      </c>
      <c r="U10" s="16">
        <v>9.6999999999999993</v>
      </c>
      <c r="V10" s="16">
        <v>0.47</v>
      </c>
      <c r="W10" s="16">
        <v>2</v>
      </c>
      <c r="X10" s="16">
        <v>80</v>
      </c>
      <c r="Y10" s="16">
        <v>115</v>
      </c>
      <c r="Z10" s="37"/>
      <c r="AA10" s="16">
        <v>14</v>
      </c>
      <c r="AB10" s="16">
        <v>10.4</v>
      </c>
      <c r="AC10" s="16">
        <v>4.4000000000000004</v>
      </c>
      <c r="AD10" s="37"/>
      <c r="AE10" s="16">
        <v>47</v>
      </c>
      <c r="AF10" s="30">
        <v>51</v>
      </c>
      <c r="AG10" s="16">
        <v>175</v>
      </c>
      <c r="AH10" s="30">
        <v>18</v>
      </c>
      <c r="AI10" s="37"/>
      <c r="AJ10" s="16">
        <v>8</v>
      </c>
      <c r="AK10" s="37"/>
      <c r="AL10" s="37"/>
      <c r="AM10" s="37"/>
      <c r="AN10" s="16">
        <v>40</v>
      </c>
      <c r="AO10" s="37"/>
      <c r="AP10" s="16"/>
      <c r="AQ10" s="37"/>
      <c r="AR10" s="37"/>
      <c r="AS10" s="37"/>
      <c r="AT10" s="16">
        <v>1.6</v>
      </c>
      <c r="AU10" s="16">
        <v>3.7</v>
      </c>
      <c r="AV10" s="37"/>
      <c r="AW10" s="37"/>
      <c r="AX10" s="16">
        <v>19</v>
      </c>
      <c r="AY10" s="16">
        <v>43</v>
      </c>
      <c r="AZ10" s="16">
        <v>5.7</v>
      </c>
      <c r="BA10" s="16">
        <v>26</v>
      </c>
      <c r="BB10" s="16">
        <v>6.4</v>
      </c>
      <c r="BC10" s="16">
        <v>1.4</v>
      </c>
      <c r="BD10" s="16">
        <v>6.6</v>
      </c>
      <c r="BE10" s="16">
        <v>1.1000000000000001</v>
      </c>
      <c r="BF10" s="16">
        <v>6.4</v>
      </c>
      <c r="BG10" s="16">
        <v>1.3</v>
      </c>
      <c r="BH10" s="16">
        <v>3.3</v>
      </c>
      <c r="BI10" s="16">
        <v>0.5</v>
      </c>
      <c r="BJ10" s="16">
        <v>2.8</v>
      </c>
      <c r="BK10" s="16">
        <v>0.4</v>
      </c>
      <c r="BL10" s="74">
        <f>AX10/BL$4</f>
        <v>51.771117166212534</v>
      </c>
      <c r="BM10" s="42">
        <f>AY10/BM$4</f>
        <v>44.932079414838036</v>
      </c>
      <c r="BN10" s="42">
        <f>AZ10/BN$4</f>
        <v>41.605839416058394</v>
      </c>
      <c r="BO10" s="42">
        <f>BA10/BO$4</f>
        <v>36.568213783403657</v>
      </c>
      <c r="BP10" s="42">
        <f>BB10/BP$4</f>
        <v>27.705627705627705</v>
      </c>
      <c r="BQ10" s="42">
        <f>BC10/BQ$4</f>
        <v>16.091954022988507</v>
      </c>
      <c r="BR10" s="42">
        <f>BD10/BR$4</f>
        <v>21.56862745098039</v>
      </c>
      <c r="BS10" s="42">
        <f>BE10/BS$4</f>
        <v>18.96551724137931</v>
      </c>
      <c r="BT10" s="42">
        <f>BJ10/BT$4</f>
        <v>11.29032258064516</v>
      </c>
      <c r="BU10" s="35">
        <f>BM10/((BL10*BN10)^0.5)</f>
        <v>0.96813429597070222</v>
      </c>
      <c r="BV10" s="35">
        <f>BQ10/((BP10*BR10)^0.5)</f>
        <v>0.65828435174525868</v>
      </c>
      <c r="BW10" s="35">
        <f>BL10/BT10</f>
        <v>4.5854418061502535</v>
      </c>
      <c r="BX10" s="35"/>
      <c r="BY10" s="37"/>
      <c r="BZ10" s="16"/>
      <c r="CA10" s="16"/>
      <c r="CB10" s="37"/>
      <c r="CC10" s="37">
        <v>-7</v>
      </c>
      <c r="CD10" s="37"/>
      <c r="CE10" s="37"/>
      <c r="CF10" s="37"/>
      <c r="CG10" s="37">
        <v>-6.4</v>
      </c>
      <c r="CH10" s="40">
        <f>0.9958*CG10+30.706</f>
        <v>24.332879999999999</v>
      </c>
      <c r="CI10" s="37"/>
      <c r="CJ10" s="37"/>
      <c r="CK10" s="37"/>
      <c r="CL10" s="37"/>
      <c r="CM10" s="36">
        <v>36.5</v>
      </c>
      <c r="CN10" s="16">
        <v>2.02</v>
      </c>
      <c r="CO10" s="16">
        <v>10.199999999999999</v>
      </c>
      <c r="CP10" s="16">
        <v>1.74</v>
      </c>
    </row>
    <row r="11" spans="1:94" x14ac:dyDescent="0.25">
      <c r="B11" s="33" t="s">
        <v>171</v>
      </c>
      <c r="C11" s="37"/>
      <c r="D11" s="34">
        <v>42.615658320000001</v>
      </c>
      <c r="E11" s="16">
        <v>10.743</v>
      </c>
      <c r="F11" s="16">
        <v>13.7</v>
      </c>
      <c r="G11" s="16">
        <v>1.47</v>
      </c>
      <c r="H11" s="16">
        <v>2.0699999999999998</v>
      </c>
      <c r="I11" s="16">
        <v>2.33</v>
      </c>
      <c r="J11" s="16">
        <v>0.02</v>
      </c>
      <c r="K11" s="16">
        <v>7.0000000000000007E-2</v>
      </c>
      <c r="L11" s="40">
        <v>7.0135199999999995E-2</v>
      </c>
      <c r="M11" s="16">
        <v>0.02</v>
      </c>
      <c r="N11" s="16">
        <v>25.7</v>
      </c>
      <c r="O11" s="36">
        <f t="shared" si="10"/>
        <v>98.808793519999981</v>
      </c>
      <c r="P11" s="37"/>
      <c r="Q11" s="16">
        <v>25.5</v>
      </c>
      <c r="R11" s="37"/>
      <c r="S11" s="16">
        <v>170</v>
      </c>
      <c r="T11" s="16">
        <v>126</v>
      </c>
      <c r="U11" s="16">
        <v>35.700000000000003</v>
      </c>
      <c r="V11" s="16">
        <v>0.31</v>
      </c>
      <c r="W11" s="16">
        <v>3</v>
      </c>
      <c r="X11" s="16">
        <v>49</v>
      </c>
      <c r="Y11" s="16">
        <v>72</v>
      </c>
      <c r="Z11" s="37"/>
      <c r="AA11" s="16">
        <v>10</v>
      </c>
      <c r="AB11" s="16">
        <v>7.61</v>
      </c>
      <c r="AC11" s="16">
        <v>2.9</v>
      </c>
      <c r="AD11" s="37"/>
      <c r="AE11" s="16">
        <v>28</v>
      </c>
      <c r="AF11" s="30">
        <v>31</v>
      </c>
      <c r="AG11" s="16">
        <v>249</v>
      </c>
      <c r="AH11" s="30">
        <v>12</v>
      </c>
      <c r="AI11" s="37"/>
      <c r="AJ11" s="16">
        <v>6</v>
      </c>
      <c r="AK11" s="37"/>
      <c r="AL11" s="37"/>
      <c r="AM11" s="37"/>
      <c r="AN11" s="16">
        <v>26</v>
      </c>
      <c r="AO11" s="37"/>
      <c r="AP11" s="16"/>
      <c r="AQ11" s="37"/>
      <c r="AR11" s="37"/>
      <c r="AS11" s="37"/>
      <c r="AT11" s="16">
        <v>1</v>
      </c>
      <c r="AU11" s="16">
        <v>2.5</v>
      </c>
      <c r="AV11" s="37"/>
      <c r="AW11" s="37"/>
      <c r="AX11" s="16">
        <v>16</v>
      </c>
      <c r="AY11" s="16">
        <v>31</v>
      </c>
      <c r="AZ11" s="16">
        <v>4.0999999999999996</v>
      </c>
      <c r="BA11" s="16">
        <v>17</v>
      </c>
      <c r="BB11" s="16">
        <v>4.3</v>
      </c>
      <c r="BC11" s="16">
        <v>0.76</v>
      </c>
      <c r="BD11" s="16">
        <v>4.5999999999999996</v>
      </c>
      <c r="BE11" s="16">
        <v>0.71</v>
      </c>
      <c r="BF11" s="16">
        <v>4.7</v>
      </c>
      <c r="BG11" s="16">
        <v>0.93</v>
      </c>
      <c r="BH11" s="16">
        <v>2.5</v>
      </c>
      <c r="BI11" s="16">
        <v>0.37</v>
      </c>
      <c r="BJ11" s="16">
        <v>2.2999999999999998</v>
      </c>
      <c r="BK11" s="16">
        <v>0.33</v>
      </c>
      <c r="BL11" s="74">
        <f>AX11/BL$4</f>
        <v>43.596730245231612</v>
      </c>
      <c r="BM11" s="42">
        <f>AY11/BM$4</f>
        <v>32.392894461859981</v>
      </c>
      <c r="BN11" s="42">
        <f>AZ11/BN$4</f>
        <v>29.92700729927007</v>
      </c>
      <c r="BO11" s="42">
        <f>BA11/BO$4</f>
        <v>23.909985935302391</v>
      </c>
      <c r="BP11" s="42">
        <f>BB11/BP$4</f>
        <v>18.614718614718612</v>
      </c>
      <c r="BQ11" s="42">
        <f>BC11/BQ$4</f>
        <v>8.7356321839080469</v>
      </c>
      <c r="BR11" s="42">
        <f>BD11/BR$4</f>
        <v>15.032679738562091</v>
      </c>
      <c r="BS11" s="42">
        <f>BE11/BS$4</f>
        <v>12.241379310344826</v>
      </c>
      <c r="BT11" s="42">
        <f>BJ11/BT$4</f>
        <v>9.2741935483870961</v>
      </c>
      <c r="BU11" s="35">
        <f>BM11/((BL11*BN11)^0.5)</f>
        <v>0.89679081611794675</v>
      </c>
      <c r="BV11" s="35">
        <f>BQ11/((BP11*BR11)^0.5)</f>
        <v>0.52221326483206976</v>
      </c>
      <c r="BW11" s="35">
        <f>BL11/BT11</f>
        <v>4.7008648264423654</v>
      </c>
      <c r="BX11" s="35"/>
      <c r="BY11" s="37"/>
      <c r="BZ11" s="16"/>
      <c r="CA11" s="16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6">
        <v>40.6</v>
      </c>
      <c r="CN11" s="16">
        <v>2.4700000000000002</v>
      </c>
      <c r="CO11" s="16">
        <v>9.0299999999999994</v>
      </c>
      <c r="CP11" s="16">
        <v>0.81</v>
      </c>
    </row>
    <row r="12" spans="1:94" x14ac:dyDescent="0.25">
      <c r="B12" s="33" t="s">
        <v>172</v>
      </c>
      <c r="C12" s="37"/>
      <c r="D12" s="34">
        <v>40.456195999999998</v>
      </c>
      <c r="E12" s="16">
        <v>8.4660000000000011</v>
      </c>
      <c r="F12" s="16">
        <v>13.7</v>
      </c>
      <c r="G12" s="16">
        <v>2.75</v>
      </c>
      <c r="H12" s="16">
        <v>3.11</v>
      </c>
      <c r="I12" s="16">
        <v>3.57</v>
      </c>
      <c r="J12" s="16">
        <v>0.01</v>
      </c>
      <c r="K12" s="16">
        <v>0.05</v>
      </c>
      <c r="L12" s="40">
        <v>0.11368319999999998</v>
      </c>
      <c r="M12" s="16">
        <v>0.02</v>
      </c>
      <c r="N12" s="16">
        <v>26.6</v>
      </c>
      <c r="O12" s="36">
        <f t="shared" si="10"/>
        <v>98.845879199999985</v>
      </c>
      <c r="P12" s="37"/>
      <c r="Q12" s="16">
        <v>1.06</v>
      </c>
      <c r="R12" s="37"/>
      <c r="S12" s="16">
        <v>184</v>
      </c>
      <c r="T12" s="16">
        <v>200</v>
      </c>
      <c r="U12" s="16">
        <v>49.5</v>
      </c>
      <c r="V12" s="16">
        <v>0.47</v>
      </c>
      <c r="W12" s="16">
        <v>4</v>
      </c>
      <c r="X12" s="16">
        <v>51</v>
      </c>
      <c r="Y12" s="16">
        <v>104</v>
      </c>
      <c r="Z12" s="37"/>
      <c r="AA12" s="16">
        <v>14</v>
      </c>
      <c r="AB12" s="16">
        <v>10.199999999999999</v>
      </c>
      <c r="AC12" s="16">
        <v>4.4000000000000004</v>
      </c>
      <c r="AD12" s="37"/>
      <c r="AE12" s="16">
        <v>45</v>
      </c>
      <c r="AF12" s="30">
        <v>21</v>
      </c>
      <c r="AG12" s="16">
        <v>63.5</v>
      </c>
      <c r="AH12" s="30">
        <v>13</v>
      </c>
      <c r="AI12" s="37"/>
      <c r="AJ12" s="16">
        <v>5</v>
      </c>
      <c r="AK12" s="37"/>
      <c r="AL12" s="37"/>
      <c r="AM12" s="37"/>
      <c r="AN12" s="16">
        <v>39</v>
      </c>
      <c r="AO12" s="37"/>
      <c r="AP12" s="16"/>
      <c r="AQ12" s="37"/>
      <c r="AR12" s="37"/>
      <c r="AS12" s="37"/>
      <c r="AT12" s="16">
        <v>1.6</v>
      </c>
      <c r="AU12" s="16">
        <v>3.7</v>
      </c>
      <c r="AV12" s="37"/>
      <c r="AW12" s="37"/>
      <c r="AX12" s="16">
        <v>16</v>
      </c>
      <c r="AY12" s="16">
        <v>32</v>
      </c>
      <c r="AZ12" s="16">
        <v>3.8</v>
      </c>
      <c r="BA12" s="16">
        <v>15</v>
      </c>
      <c r="BB12" s="16">
        <v>3.4</v>
      </c>
      <c r="BC12" s="16">
        <v>0.62</v>
      </c>
      <c r="BD12" s="16">
        <v>3.4</v>
      </c>
      <c r="BE12" s="16">
        <v>0.52</v>
      </c>
      <c r="BF12" s="16">
        <v>3.4</v>
      </c>
      <c r="BG12" s="16">
        <v>0.68</v>
      </c>
      <c r="BH12" s="16">
        <v>1.9</v>
      </c>
      <c r="BI12" s="16">
        <v>0.28999999999999998</v>
      </c>
      <c r="BJ12" s="16">
        <v>1.8</v>
      </c>
      <c r="BK12" s="16">
        <v>0.25</v>
      </c>
      <c r="BL12" s="74">
        <f>AX12/BL$4</f>
        <v>43.596730245231612</v>
      </c>
      <c r="BM12" s="42">
        <f>AY12/BM$4</f>
        <v>33.437826541274816</v>
      </c>
      <c r="BN12" s="42">
        <f>AZ12/BN$4</f>
        <v>27.737226277372258</v>
      </c>
      <c r="BO12" s="42">
        <f>BA12/BO$4</f>
        <v>21.09704641350211</v>
      </c>
      <c r="BP12" s="42">
        <f>BB12/BP$4</f>
        <v>14.718614718614717</v>
      </c>
      <c r="BQ12" s="42">
        <f>BC12/BQ$4</f>
        <v>7.126436781609196</v>
      </c>
      <c r="BR12" s="42">
        <f>BD12/BR$4</f>
        <v>11.111111111111111</v>
      </c>
      <c r="BS12" s="42">
        <f>BE12/BS$4</f>
        <v>8.9655172413793096</v>
      </c>
      <c r="BT12" s="42">
        <f>BJ12/BT$4</f>
        <v>7.2580645161290329</v>
      </c>
      <c r="BU12" s="35">
        <f>BM12/((BL12*BN12)^0.5)</f>
        <v>0.96156703595855164</v>
      </c>
      <c r="BV12" s="35">
        <f>BQ12/((BP12*BR12)^0.5)</f>
        <v>0.55726301847808557</v>
      </c>
      <c r="BW12" s="35">
        <f>BL12/BT12</f>
        <v>6.0066606115652439</v>
      </c>
      <c r="BX12" s="35"/>
      <c r="BY12" s="37"/>
      <c r="BZ12" s="16"/>
      <c r="CA12" s="16"/>
      <c r="CB12" s="37"/>
      <c r="CC12" s="37">
        <v>-6.5</v>
      </c>
      <c r="CD12" s="37"/>
      <c r="CE12" s="37"/>
      <c r="CF12" s="37"/>
      <c r="CG12" s="37">
        <v>-6.7</v>
      </c>
      <c r="CH12" s="40">
        <f t="shared" ref="CH12:CH18" si="11">0.9958*CG12+30.706</f>
        <v>24.034140000000001</v>
      </c>
      <c r="CI12" s="37"/>
      <c r="CJ12" s="37"/>
      <c r="CK12" s="37"/>
      <c r="CL12" s="37"/>
      <c r="CM12" s="36">
        <v>37.6</v>
      </c>
      <c r="CN12" s="16">
        <v>3.5</v>
      </c>
      <c r="CO12" s="16">
        <v>7.46</v>
      </c>
      <c r="CP12" s="16">
        <v>0.26</v>
      </c>
    </row>
    <row r="13" spans="1:94" x14ac:dyDescent="0.25">
      <c r="B13" s="33" t="s">
        <v>173</v>
      </c>
      <c r="C13" s="33"/>
      <c r="D13" s="34">
        <v>40.566562400000002</v>
      </c>
      <c r="E13" s="16">
        <v>6.899</v>
      </c>
      <c r="F13" s="16">
        <v>6.87</v>
      </c>
      <c r="G13" s="16">
        <v>3.06</v>
      </c>
      <c r="H13" s="16">
        <v>5.3</v>
      </c>
      <c r="I13" s="16">
        <v>4.1399999999999997</v>
      </c>
      <c r="J13" s="16">
        <v>7.0000000000000007E-2</v>
      </c>
      <c r="K13" s="16">
        <v>0.03</v>
      </c>
      <c r="L13" s="40">
        <v>4.7673599999999997E-2</v>
      </c>
      <c r="M13" s="16">
        <v>0.04</v>
      </c>
      <c r="N13" s="16">
        <v>31.7</v>
      </c>
      <c r="O13" s="36">
        <f t="shared" si="10"/>
        <v>98.723236</v>
      </c>
      <c r="P13" s="37"/>
      <c r="Q13" s="16">
        <v>3.28</v>
      </c>
      <c r="R13" s="37"/>
      <c r="S13" s="16">
        <v>77</v>
      </c>
      <c r="T13" s="16">
        <v>80</v>
      </c>
      <c r="U13" s="16">
        <v>7.3</v>
      </c>
      <c r="V13" s="16">
        <v>0.19</v>
      </c>
      <c r="W13" s="16">
        <v>6</v>
      </c>
      <c r="X13" s="16">
        <v>19</v>
      </c>
      <c r="Y13" s="16">
        <v>40</v>
      </c>
      <c r="Z13" s="16">
        <v>11</v>
      </c>
      <c r="AA13" s="16">
        <v>5</v>
      </c>
      <c r="AB13" s="16">
        <v>10.5</v>
      </c>
      <c r="AC13" s="16">
        <v>1.9</v>
      </c>
      <c r="AD13" s="37"/>
      <c r="AE13" s="16">
        <v>19</v>
      </c>
      <c r="AF13" s="30">
        <v>15</v>
      </c>
      <c r="AG13" s="16">
        <v>62.2</v>
      </c>
      <c r="AH13" s="30">
        <v>7.5</v>
      </c>
      <c r="AI13" s="37"/>
      <c r="AJ13" s="16">
        <v>2</v>
      </c>
      <c r="AK13" s="37"/>
      <c r="AL13" s="37"/>
      <c r="AM13" s="37"/>
      <c r="AN13" s="16">
        <v>13</v>
      </c>
      <c r="AO13" s="37"/>
      <c r="AP13" s="16"/>
      <c r="AQ13" s="37"/>
      <c r="AR13" s="37"/>
      <c r="AS13" s="37"/>
      <c r="AT13" s="16">
        <v>0.63</v>
      </c>
      <c r="AU13" s="16">
        <v>1.1000000000000001</v>
      </c>
      <c r="AV13" s="37"/>
      <c r="AW13" s="37"/>
      <c r="AX13" s="16">
        <v>27</v>
      </c>
      <c r="AY13" s="16">
        <v>51</v>
      </c>
      <c r="AZ13" s="16">
        <v>4.8</v>
      </c>
      <c r="BA13" s="16">
        <v>18</v>
      </c>
      <c r="BB13" s="16">
        <v>3.3</v>
      </c>
      <c r="BC13" s="16">
        <v>0.53</v>
      </c>
      <c r="BD13" s="16">
        <v>3</v>
      </c>
      <c r="BE13" s="16">
        <v>0.41</v>
      </c>
      <c r="BF13" s="16">
        <v>2.5</v>
      </c>
      <c r="BG13" s="16">
        <v>0.45</v>
      </c>
      <c r="BH13" s="16">
        <v>1.1000000000000001</v>
      </c>
      <c r="BI13" s="16">
        <v>0.17</v>
      </c>
      <c r="BJ13" s="16">
        <v>0.95</v>
      </c>
      <c r="BK13" s="16">
        <v>0.12</v>
      </c>
      <c r="BL13" s="74">
        <f>AX13/BL$4</f>
        <v>73.56948228882834</v>
      </c>
      <c r="BM13" s="42">
        <f>AY13/BM$4</f>
        <v>53.291536050156743</v>
      </c>
      <c r="BN13" s="42">
        <f>AZ13/BN$4</f>
        <v>35.036496350364956</v>
      </c>
      <c r="BO13" s="42">
        <f>BA13/BO$4</f>
        <v>25.316455696202532</v>
      </c>
      <c r="BP13" s="42">
        <f>BB13/BP$4</f>
        <v>14.285714285714285</v>
      </c>
      <c r="BQ13" s="42">
        <f>BC13/BQ$4</f>
        <v>6.0919540229885065</v>
      </c>
      <c r="BR13" s="42">
        <f>BD13/BR$4</f>
        <v>9.8039215686274517</v>
      </c>
      <c r="BS13" s="42">
        <f>BE13/BS$4</f>
        <v>7.0689655172413781</v>
      </c>
      <c r="BT13" s="42">
        <f>BJ13/BT$4</f>
        <v>3.8306451612903225</v>
      </c>
      <c r="BU13" s="35">
        <f>BM13/((BL13*BN13)^0.5)</f>
        <v>1.0496609804307977</v>
      </c>
      <c r="BV13" s="35">
        <f>BQ13/((BP13*BR13)^0.5)</f>
        <v>0.51476110309733947</v>
      </c>
      <c r="BW13" s="35">
        <f>BL13/BT13</f>
        <v>19.2055069553994</v>
      </c>
      <c r="BX13" s="35"/>
      <c r="BY13" s="37"/>
      <c r="BZ13" s="16"/>
      <c r="CA13" s="16"/>
      <c r="CB13" s="37"/>
      <c r="CC13" s="37">
        <v>-3.9</v>
      </c>
      <c r="CD13" s="37"/>
      <c r="CE13" s="37"/>
      <c r="CF13" s="37"/>
      <c r="CG13" s="37">
        <v>-8</v>
      </c>
      <c r="CH13" s="40">
        <f t="shared" si="11"/>
        <v>22.739599999999999</v>
      </c>
      <c r="CI13" s="37"/>
      <c r="CJ13" s="37"/>
      <c r="CK13" s="37"/>
      <c r="CL13" s="37"/>
      <c r="CM13" s="36">
        <v>38.200000000000003</v>
      </c>
      <c r="CN13" s="16">
        <v>2.9</v>
      </c>
      <c r="CO13" s="16">
        <v>5.09</v>
      </c>
      <c r="CP13" s="16">
        <v>1.3</v>
      </c>
    </row>
    <row r="14" spans="1:94" x14ac:dyDescent="0.25">
      <c r="B14" s="33" t="s">
        <v>174</v>
      </c>
      <c r="C14" s="33"/>
      <c r="D14" s="34">
        <v>32.737934160000002</v>
      </c>
      <c r="E14" s="16">
        <v>6.1040000000000001</v>
      </c>
      <c r="F14" s="16">
        <v>20.8</v>
      </c>
      <c r="G14" s="16">
        <v>2.29</v>
      </c>
      <c r="H14" s="16">
        <v>5.17</v>
      </c>
      <c r="I14" s="16">
        <v>3.24</v>
      </c>
      <c r="J14" s="16">
        <v>0.03</v>
      </c>
      <c r="K14" s="16">
        <v>0.05</v>
      </c>
      <c r="L14" s="40">
        <v>7.8157199999999982E-2</v>
      </c>
      <c r="M14" s="16">
        <v>0.01</v>
      </c>
      <c r="N14" s="16">
        <v>29.5</v>
      </c>
      <c r="O14" s="36">
        <f t="shared" si="10"/>
        <v>100.01009136</v>
      </c>
      <c r="P14" s="37"/>
      <c r="Q14" s="16">
        <v>1.93</v>
      </c>
      <c r="R14" s="37"/>
      <c r="S14" s="16">
        <v>323</v>
      </c>
      <c r="T14" s="16">
        <v>147</v>
      </c>
      <c r="U14" s="16">
        <v>10.7</v>
      </c>
      <c r="V14" s="16">
        <v>0.34</v>
      </c>
      <c r="W14" s="16">
        <v>10</v>
      </c>
      <c r="X14" s="16">
        <v>51</v>
      </c>
      <c r="Y14" s="16">
        <v>75</v>
      </c>
      <c r="Z14" s="16">
        <v>1.4</v>
      </c>
      <c r="AA14" s="16">
        <v>9</v>
      </c>
      <c r="AB14" s="16">
        <v>23.6</v>
      </c>
      <c r="AC14" s="16">
        <v>3.2</v>
      </c>
      <c r="AD14" s="37"/>
      <c r="AE14" s="16">
        <v>35</v>
      </c>
      <c r="AF14" s="30">
        <v>28</v>
      </c>
      <c r="AG14" s="16">
        <v>71.599999999999994</v>
      </c>
      <c r="AH14" s="30">
        <v>7.5</v>
      </c>
      <c r="AI14" s="37"/>
      <c r="AJ14" s="16">
        <v>4</v>
      </c>
      <c r="AK14" s="37"/>
      <c r="AL14" s="37"/>
      <c r="AM14" s="37"/>
      <c r="AN14" s="16">
        <v>23</v>
      </c>
      <c r="AO14" s="37"/>
      <c r="AP14" s="16"/>
      <c r="AQ14" s="37"/>
      <c r="AR14" s="37"/>
      <c r="AS14" s="37"/>
      <c r="AT14" s="16">
        <v>1.1000000000000001</v>
      </c>
      <c r="AU14" s="16">
        <v>1.9</v>
      </c>
      <c r="AV14" s="37"/>
      <c r="AW14" s="37"/>
      <c r="AX14" s="16">
        <v>14</v>
      </c>
      <c r="AY14" s="16">
        <v>29</v>
      </c>
      <c r="AZ14" s="16">
        <v>3.5</v>
      </c>
      <c r="BA14" s="16">
        <v>14</v>
      </c>
      <c r="BB14" s="16">
        <v>3</v>
      </c>
      <c r="BC14" s="16">
        <v>0.54</v>
      </c>
      <c r="BD14" s="16">
        <v>2.6</v>
      </c>
      <c r="BE14" s="16">
        <v>0.4</v>
      </c>
      <c r="BF14" s="16">
        <v>2.2000000000000002</v>
      </c>
      <c r="BG14" s="16">
        <v>0.41</v>
      </c>
      <c r="BH14" s="16">
        <v>1</v>
      </c>
      <c r="BI14" s="16">
        <v>0.14000000000000001</v>
      </c>
      <c r="BJ14" s="16">
        <v>0.86</v>
      </c>
      <c r="BK14" s="16">
        <v>0.09</v>
      </c>
      <c r="BL14" s="74">
        <f>AX14/BL$4</f>
        <v>38.147138964577657</v>
      </c>
      <c r="BM14" s="42">
        <f>AY14/BM$4</f>
        <v>30.303030303030305</v>
      </c>
      <c r="BN14" s="42">
        <f>AZ14/BN$4</f>
        <v>25.54744525547445</v>
      </c>
      <c r="BO14" s="42">
        <f>BA14/BO$4</f>
        <v>19.690576652601969</v>
      </c>
      <c r="BP14" s="42">
        <f>BB14/BP$4</f>
        <v>12.987012987012987</v>
      </c>
      <c r="BQ14" s="42">
        <f>BC14/BQ$4</f>
        <v>6.2068965517241388</v>
      </c>
      <c r="BR14" s="42">
        <f>BD14/BR$4</f>
        <v>8.4967320261437909</v>
      </c>
      <c r="BS14" s="42">
        <f>BE14/BS$4</f>
        <v>6.8965517241379315</v>
      </c>
      <c r="BT14" s="42">
        <f>BJ14/BT$4</f>
        <v>3.467741935483871</v>
      </c>
      <c r="BU14" s="35">
        <f>BM14/((BL14*BN14)^0.5)</f>
        <v>0.97069174392439406</v>
      </c>
      <c r="BV14" s="35">
        <f>BQ14/((BP14*BR14)^0.5)</f>
        <v>0.59087267856283598</v>
      </c>
      <c r="BW14" s="35">
        <f>BL14/BT14</f>
        <v>11.000570306064255</v>
      </c>
      <c r="BX14" s="35"/>
      <c r="BY14" s="37"/>
      <c r="BZ14" s="16"/>
      <c r="CA14" s="16"/>
      <c r="CB14" s="16"/>
      <c r="CC14" s="37">
        <v>-7.2</v>
      </c>
      <c r="CD14" s="37"/>
      <c r="CE14" s="37"/>
      <c r="CF14" s="37"/>
      <c r="CG14" s="37">
        <v>-6</v>
      </c>
      <c r="CH14" s="40">
        <f t="shared" si="11"/>
        <v>24.731200000000001</v>
      </c>
      <c r="CI14" s="37"/>
      <c r="CJ14" s="37"/>
      <c r="CK14" s="37"/>
      <c r="CL14" s="37"/>
      <c r="CM14" s="36">
        <v>30.2</v>
      </c>
      <c r="CN14" s="16">
        <v>3.11</v>
      </c>
      <c r="CO14" s="16">
        <v>5.14</v>
      </c>
      <c r="CP14" s="16">
        <v>0.45</v>
      </c>
    </row>
    <row r="15" spans="1:94" x14ac:dyDescent="0.25">
      <c r="B15" s="33" t="s">
        <v>175</v>
      </c>
      <c r="C15" s="37"/>
      <c r="D15" s="34">
        <v>38.883148639999995</v>
      </c>
      <c r="E15" s="16">
        <v>11.9</v>
      </c>
      <c r="F15" s="16">
        <v>11</v>
      </c>
      <c r="G15" s="16">
        <v>1.74</v>
      </c>
      <c r="H15" s="16">
        <v>3.02</v>
      </c>
      <c r="I15" s="16">
        <v>3.84</v>
      </c>
      <c r="J15" s="16">
        <v>0.02</v>
      </c>
      <c r="K15" s="16">
        <v>0.04</v>
      </c>
      <c r="L15" s="40">
        <v>0.16502399999999998</v>
      </c>
      <c r="M15" s="16">
        <v>0.04</v>
      </c>
      <c r="N15" s="16">
        <v>28</v>
      </c>
      <c r="O15" s="36">
        <f t="shared" si="10"/>
        <v>98.648172640000013</v>
      </c>
      <c r="P15" s="37"/>
      <c r="Q15" s="16">
        <v>20.5</v>
      </c>
      <c r="R15" s="37"/>
      <c r="S15" s="16">
        <v>145</v>
      </c>
      <c r="T15" s="16">
        <v>211</v>
      </c>
      <c r="U15" s="16">
        <v>15.5</v>
      </c>
      <c r="V15" s="16">
        <v>0.46</v>
      </c>
      <c r="W15" s="16">
        <v>9</v>
      </c>
      <c r="X15" s="16">
        <v>50</v>
      </c>
      <c r="Y15" s="16">
        <v>105</v>
      </c>
      <c r="Z15" s="37"/>
      <c r="AA15" s="16">
        <v>12</v>
      </c>
      <c r="AB15" s="16">
        <v>17.3</v>
      </c>
      <c r="AC15" s="16">
        <v>4</v>
      </c>
      <c r="AD15" s="37"/>
      <c r="AE15" s="16">
        <v>50</v>
      </c>
      <c r="AF15" s="39"/>
      <c r="AG15" s="16">
        <v>149</v>
      </c>
      <c r="AH15" s="30">
        <v>18</v>
      </c>
      <c r="AI15" s="37"/>
      <c r="AJ15" s="16">
        <v>5</v>
      </c>
      <c r="AK15" s="37"/>
      <c r="AL15" s="37"/>
      <c r="AM15" s="37"/>
      <c r="AN15" s="16">
        <v>35</v>
      </c>
      <c r="AO15" s="37"/>
      <c r="AP15" s="37"/>
      <c r="AQ15" s="37"/>
      <c r="AR15" s="37"/>
      <c r="AS15" s="37"/>
      <c r="AT15" s="16">
        <v>1.5</v>
      </c>
      <c r="AU15" s="16">
        <v>2.8</v>
      </c>
      <c r="AV15" s="37"/>
      <c r="AW15" s="37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3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37"/>
      <c r="BZ15" s="16"/>
      <c r="CA15" s="16"/>
      <c r="CB15" s="16"/>
      <c r="CC15" s="37">
        <v>-6.5</v>
      </c>
      <c r="CD15" s="37"/>
      <c r="CE15" s="37"/>
      <c r="CF15" s="37"/>
      <c r="CG15" s="37">
        <v>-9</v>
      </c>
      <c r="CH15" s="40">
        <f t="shared" si="11"/>
        <v>21.7438</v>
      </c>
      <c r="CI15" s="37"/>
      <c r="CJ15" s="37"/>
      <c r="CK15" s="37"/>
      <c r="CL15" s="37"/>
      <c r="CM15" s="36">
        <v>37.299999999999997</v>
      </c>
      <c r="CN15" s="16">
        <v>1.94</v>
      </c>
      <c r="CO15" s="16">
        <v>10.6</v>
      </c>
      <c r="CP15" s="16">
        <v>0.24</v>
      </c>
    </row>
    <row r="16" spans="1:94" x14ac:dyDescent="0.25">
      <c r="B16" s="8" t="s">
        <v>176</v>
      </c>
      <c r="BU16" s="23"/>
      <c r="BV16" s="23"/>
      <c r="BW16" s="23"/>
      <c r="BZ16" s="4"/>
      <c r="CA16" s="4"/>
      <c r="CB16" s="4"/>
      <c r="CC16">
        <v>-10.5</v>
      </c>
      <c r="CG16">
        <v>-4.7</v>
      </c>
      <c r="CH16" s="58">
        <f t="shared" si="11"/>
        <v>26.025739999999999</v>
      </c>
      <c r="CM16" s="58"/>
      <c r="CN16" s="58"/>
      <c r="CO16" s="58"/>
      <c r="CP16" s="58"/>
    </row>
    <row r="17" spans="1:94" x14ac:dyDescent="0.25">
      <c r="B17" s="8" t="s">
        <v>177</v>
      </c>
      <c r="BU17" s="23"/>
      <c r="BV17" s="23"/>
      <c r="BW17" s="23"/>
      <c r="BZ17" s="4"/>
      <c r="CA17" s="4"/>
      <c r="CB17" s="4"/>
      <c r="CC17">
        <v>-6.1</v>
      </c>
      <c r="CG17">
        <v>-6.7</v>
      </c>
      <c r="CH17" s="58">
        <f t="shared" si="11"/>
        <v>24.034140000000001</v>
      </c>
      <c r="CM17" s="58"/>
      <c r="CN17" s="58"/>
      <c r="CO17" s="58"/>
      <c r="CP17" s="58"/>
    </row>
    <row r="18" spans="1:94" x14ac:dyDescent="0.25">
      <c r="B18" s="8" t="s">
        <v>178</v>
      </c>
      <c r="BZ18" s="4"/>
      <c r="CA18" s="4"/>
      <c r="CB18" s="4"/>
      <c r="CC18">
        <v>-5.4</v>
      </c>
      <c r="CG18">
        <v>-8.5</v>
      </c>
      <c r="CH18" s="58">
        <f t="shared" si="11"/>
        <v>22.241700000000002</v>
      </c>
    </row>
    <row r="19" spans="1:94" x14ac:dyDescent="0.25">
      <c r="B19" s="33" t="s">
        <v>179</v>
      </c>
      <c r="D19">
        <v>0</v>
      </c>
      <c r="CC19">
        <v>0</v>
      </c>
    </row>
    <row r="20" spans="1:94" x14ac:dyDescent="0.25">
      <c r="AH20" s="4"/>
      <c r="AI20" s="4"/>
      <c r="AJ20" s="4"/>
      <c r="AK20" s="4"/>
      <c r="AL20" s="4"/>
      <c r="AM20" s="75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94" ht="15.75" x14ac:dyDescent="0.25">
      <c r="A21" s="71" t="s">
        <v>163</v>
      </c>
      <c r="AH21" s="4"/>
      <c r="AI21" s="4"/>
      <c r="AJ21" s="4"/>
      <c r="AK21" s="4"/>
      <c r="AL21" s="4"/>
      <c r="AM21" s="4"/>
      <c r="AN21" s="4"/>
      <c r="AO21" s="4"/>
      <c r="AP21" s="75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94" ht="15.75" x14ac:dyDescent="0.25">
      <c r="A22" s="71" t="s">
        <v>164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6"/>
  <sheetViews>
    <sheetView topLeftCell="AY3" workbookViewId="0">
      <selection activeCell="BD19" sqref="BD19:BR20"/>
    </sheetView>
  </sheetViews>
  <sheetFormatPr defaultRowHeight="15" x14ac:dyDescent="0.25"/>
  <sheetData>
    <row r="1" spans="1: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S1" s="1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  <c r="AN1" s="8" t="s">
        <v>2</v>
      </c>
      <c r="AO1" s="4"/>
      <c r="AP1" s="4"/>
      <c r="AQ1" s="4"/>
      <c r="BP1" s="11"/>
      <c r="BQ1" s="11"/>
      <c r="BR1" s="12"/>
    </row>
    <row r="2" spans="1:75" ht="15.75" thickBot="1" x14ac:dyDescent="0.3">
      <c r="A2" s="5" t="s">
        <v>3</v>
      </c>
      <c r="B2" s="6"/>
      <c r="C2" s="6"/>
      <c r="D2" s="6"/>
      <c r="E2" s="6"/>
      <c r="F2" s="6"/>
      <c r="G2" s="6"/>
      <c r="H2" s="6"/>
      <c r="I2" s="6"/>
      <c r="J2" s="6"/>
      <c r="K2" s="6">
        <v>2.2919999999999998</v>
      </c>
      <c r="L2" s="6"/>
      <c r="M2" s="6"/>
      <c r="N2" s="6"/>
      <c r="O2" s="7"/>
      <c r="P2" s="4"/>
      <c r="S2" s="5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  <c r="AN2" s="13" t="s">
        <v>5</v>
      </c>
      <c r="AO2" s="17"/>
      <c r="AP2" s="17"/>
      <c r="AQ2" s="17"/>
      <c r="BP2" s="18"/>
      <c r="BQ2" s="19"/>
    </row>
    <row r="3" spans="1:75" ht="15.75" thickTop="1" x14ac:dyDescent="0.25">
      <c r="A3" s="8"/>
      <c r="B3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16">
        <v>8</v>
      </c>
      <c r="J3" s="16">
        <v>9</v>
      </c>
      <c r="K3" s="4">
        <v>10</v>
      </c>
      <c r="L3" s="16">
        <v>11</v>
      </c>
      <c r="M3" s="4">
        <v>12</v>
      </c>
      <c r="N3" s="16">
        <v>13</v>
      </c>
      <c r="O3" s="30">
        <v>14</v>
      </c>
      <c r="P3" s="4">
        <v>15</v>
      </c>
      <c r="Q3" s="16">
        <v>16</v>
      </c>
      <c r="S3" s="8"/>
      <c r="T3" s="4" t="s">
        <v>85</v>
      </c>
      <c r="U3" t="s">
        <v>25</v>
      </c>
      <c r="V3" t="s">
        <v>81</v>
      </c>
      <c r="W3" t="s">
        <v>26</v>
      </c>
      <c r="X3" t="s">
        <v>27</v>
      </c>
      <c r="Y3" t="s">
        <v>28</v>
      </c>
      <c r="Z3" t="s">
        <v>29</v>
      </c>
      <c r="AA3" t="s">
        <v>30</v>
      </c>
      <c r="AB3" t="s">
        <v>82</v>
      </c>
      <c r="AC3" t="s">
        <v>32</v>
      </c>
      <c r="AD3" t="s">
        <v>33</v>
      </c>
      <c r="AE3" t="s">
        <v>83</v>
      </c>
      <c r="AF3" t="s">
        <v>35</v>
      </c>
      <c r="AG3" t="s">
        <v>36</v>
      </c>
      <c r="AH3" t="s">
        <v>84</v>
      </c>
      <c r="AI3" t="s">
        <v>37</v>
      </c>
      <c r="AJ3" t="s">
        <v>53</v>
      </c>
      <c r="AK3" t="s">
        <v>38</v>
      </c>
      <c r="AL3" t="s">
        <v>39</v>
      </c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D3">
        <v>0.36699999999999999</v>
      </c>
      <c r="BE3">
        <v>0.95699999999999996</v>
      </c>
      <c r="BF3">
        <v>0.13700000000000001</v>
      </c>
      <c r="BG3">
        <v>0.71099999999999997</v>
      </c>
      <c r="BH3">
        <v>0.23100000000000001</v>
      </c>
      <c r="BI3">
        <v>8.6999999999999994E-2</v>
      </c>
      <c r="BJ3" s="32">
        <v>0.30599999999999999</v>
      </c>
      <c r="BK3" s="32">
        <v>5.8000000000000003E-2</v>
      </c>
      <c r="BL3" s="32">
        <v>0.248</v>
      </c>
      <c r="BM3" t="s">
        <v>6</v>
      </c>
      <c r="BP3" s="4"/>
      <c r="BQ3" s="9"/>
    </row>
    <row r="4" spans="1:75" x14ac:dyDescent="0.25">
      <c r="A4" s="13" t="s">
        <v>7</v>
      </c>
      <c r="B4" s="31" t="s">
        <v>22</v>
      </c>
      <c r="C4" s="31" t="s">
        <v>21</v>
      </c>
      <c r="D4" s="14" t="s">
        <v>8</v>
      </c>
      <c r="E4" s="14" t="s">
        <v>9</v>
      </c>
      <c r="F4" s="14" t="s">
        <v>13</v>
      </c>
      <c r="G4" s="14" t="s">
        <v>12</v>
      </c>
      <c r="H4" s="14" t="s">
        <v>15</v>
      </c>
      <c r="I4" s="14" t="s">
        <v>14</v>
      </c>
      <c r="J4" s="14" t="s">
        <v>16</v>
      </c>
      <c r="K4" s="14" t="s">
        <v>79</v>
      </c>
      <c r="L4" s="14" t="s">
        <v>19</v>
      </c>
      <c r="M4" s="14" t="s">
        <v>20</v>
      </c>
      <c r="N4" s="14" t="s">
        <v>17</v>
      </c>
      <c r="O4" s="15" t="s">
        <v>18</v>
      </c>
      <c r="P4" s="4" t="s">
        <v>10</v>
      </c>
      <c r="Q4" s="4" t="s">
        <v>11</v>
      </c>
      <c r="R4" s="16" t="s">
        <v>23</v>
      </c>
      <c r="S4" s="13" t="s">
        <v>24</v>
      </c>
      <c r="T4" s="14" t="s">
        <v>85</v>
      </c>
      <c r="U4" s="14" t="s">
        <v>25</v>
      </c>
      <c r="V4" s="14" t="s">
        <v>81</v>
      </c>
      <c r="W4" s="14" t="s">
        <v>26</v>
      </c>
      <c r="X4" s="14" t="s">
        <v>27</v>
      </c>
      <c r="Y4" s="14" t="s">
        <v>28</v>
      </c>
      <c r="Z4" s="14" t="s">
        <v>29</v>
      </c>
      <c r="AA4" s="14" t="s">
        <v>30</v>
      </c>
      <c r="AB4" s="14" t="s">
        <v>31</v>
      </c>
      <c r="AC4" s="14" t="s">
        <v>32</v>
      </c>
      <c r="AD4" s="14" t="s">
        <v>33</v>
      </c>
      <c r="AE4" s="14" t="s">
        <v>34</v>
      </c>
      <c r="AF4" s="14" t="s">
        <v>35</v>
      </c>
      <c r="AG4" s="14" t="s">
        <v>36</v>
      </c>
      <c r="AH4" s="14" t="s">
        <v>80</v>
      </c>
      <c r="AI4" s="14" t="s">
        <v>37</v>
      </c>
      <c r="AJ4" s="16" t="s">
        <v>53</v>
      </c>
      <c r="AK4" s="14" t="s">
        <v>38</v>
      </c>
      <c r="AL4" s="15" t="s">
        <v>39</v>
      </c>
      <c r="AN4" s="4" t="s">
        <v>7</v>
      </c>
      <c r="AO4" s="4" t="s">
        <v>40</v>
      </c>
      <c r="AP4" s="4" t="s">
        <v>41</v>
      </c>
      <c r="AQ4" s="4" t="s">
        <v>86</v>
      </c>
      <c r="AR4" s="4" t="s">
        <v>42</v>
      </c>
      <c r="AS4" s="4" t="s">
        <v>43</v>
      </c>
      <c r="AT4" s="4" t="s">
        <v>44</v>
      </c>
      <c r="AU4" s="4" t="s">
        <v>45</v>
      </c>
      <c r="AV4" s="4" t="s">
        <v>46</v>
      </c>
      <c r="AW4" s="4" t="s">
        <v>47</v>
      </c>
      <c r="AX4" s="4" t="s">
        <v>48</v>
      </c>
      <c r="AY4" s="4" t="s">
        <v>49</v>
      </c>
      <c r="AZ4" s="4" t="s">
        <v>50</v>
      </c>
      <c r="BA4" t="s">
        <v>51</v>
      </c>
      <c r="BB4" t="s">
        <v>52</v>
      </c>
      <c r="BC4" t="s">
        <v>53</v>
      </c>
      <c r="BD4" t="s">
        <v>54</v>
      </c>
      <c r="BE4" t="s">
        <v>55</v>
      </c>
      <c r="BF4" t="s">
        <v>56</v>
      </c>
      <c r="BG4" t="s">
        <v>57</v>
      </c>
      <c r="BH4" t="s">
        <v>58</v>
      </c>
      <c r="BI4" t="s">
        <v>59</v>
      </c>
      <c r="BJ4" s="32" t="s">
        <v>60</v>
      </c>
      <c r="BK4" s="32" t="s">
        <v>61</v>
      </c>
      <c r="BL4" s="32" t="s">
        <v>62</v>
      </c>
      <c r="BM4" t="s">
        <v>63</v>
      </c>
      <c r="BN4" t="s">
        <v>64</v>
      </c>
      <c r="BO4" t="s">
        <v>65</v>
      </c>
      <c r="BP4" s="4" t="s">
        <v>66</v>
      </c>
      <c r="BQ4" s="9" t="s">
        <v>67</v>
      </c>
      <c r="BR4" t="s">
        <v>68</v>
      </c>
    </row>
    <row r="5" spans="1:75" x14ac:dyDescent="0.25">
      <c r="A5" s="8" t="s">
        <v>97</v>
      </c>
      <c r="B5" s="21">
        <v>60.02183908045977</v>
      </c>
      <c r="C5" s="20">
        <v>15.106</v>
      </c>
      <c r="D5" s="4">
        <v>2.72</v>
      </c>
      <c r="E5" s="22">
        <v>1.44</v>
      </c>
      <c r="F5" s="22">
        <v>2.27</v>
      </c>
      <c r="G5" s="22">
        <v>1.08</v>
      </c>
      <c r="H5" s="22">
        <v>0.05</v>
      </c>
      <c r="I5" s="22">
        <v>0.09</v>
      </c>
      <c r="J5" s="22">
        <v>0.02</v>
      </c>
      <c r="K5" s="23">
        <v>4.2631199999999994E-2</v>
      </c>
      <c r="L5" s="20">
        <v>10.8</v>
      </c>
      <c r="M5" s="20">
        <f t="shared" ref="M5:M17" si="0">SUM(B5:L5)</f>
        <v>93.640470280459752</v>
      </c>
      <c r="N5" s="20">
        <v>29.5</v>
      </c>
      <c r="O5" s="9">
        <v>37.4</v>
      </c>
      <c r="P5" s="4">
        <v>0.46</v>
      </c>
      <c r="Q5" s="4">
        <v>14.6</v>
      </c>
      <c r="R5" s="21">
        <f t="shared" ref="R5:R17" si="1">100-Q5</f>
        <v>85.4</v>
      </c>
      <c r="S5" s="8" t="s">
        <v>97</v>
      </c>
      <c r="T5" s="4"/>
      <c r="U5" s="45">
        <v>859</v>
      </c>
      <c r="V5" s="45"/>
      <c r="W5" s="45">
        <v>21</v>
      </c>
      <c r="X5" s="45">
        <v>67</v>
      </c>
      <c r="Y5" s="45">
        <v>29.6</v>
      </c>
      <c r="Z5" s="45">
        <v>0.22</v>
      </c>
      <c r="AA5" s="45" t="s">
        <v>69</v>
      </c>
      <c r="AB5" s="45">
        <v>18</v>
      </c>
      <c r="AC5" s="45">
        <v>35</v>
      </c>
      <c r="AD5" s="45">
        <v>7.1</v>
      </c>
      <c r="AE5" s="45">
        <v>8</v>
      </c>
      <c r="AF5" s="45">
        <v>186</v>
      </c>
      <c r="AG5" s="45">
        <v>2.2000000000000002</v>
      </c>
      <c r="AH5" s="45"/>
      <c r="AI5" s="45">
        <v>14</v>
      </c>
      <c r="AJ5" s="46">
        <v>16</v>
      </c>
      <c r="AK5" s="45">
        <v>41.7</v>
      </c>
      <c r="AL5" s="47">
        <v>6.2</v>
      </c>
      <c r="AN5" s="8" t="s">
        <v>97</v>
      </c>
      <c r="AO5" s="4">
        <v>29</v>
      </c>
      <c r="AP5" s="4">
        <v>51</v>
      </c>
      <c r="AQ5" s="4">
        <v>5.9</v>
      </c>
      <c r="AR5" s="4">
        <v>23</v>
      </c>
      <c r="AS5" s="4">
        <v>5.0999999999999996</v>
      </c>
      <c r="AT5" s="4">
        <v>0.82</v>
      </c>
      <c r="AU5" s="4">
        <v>4.3</v>
      </c>
      <c r="AV5" s="4">
        <v>0.66</v>
      </c>
      <c r="AW5" s="4">
        <v>3.6</v>
      </c>
      <c r="AX5" s="4">
        <v>0.68</v>
      </c>
      <c r="AY5" s="4">
        <v>1.6</v>
      </c>
      <c r="AZ5" s="4">
        <v>0.23</v>
      </c>
      <c r="BA5">
        <v>1</v>
      </c>
      <c r="BB5">
        <v>0.11</v>
      </c>
      <c r="BC5">
        <v>16</v>
      </c>
      <c r="BD5" s="21">
        <v>79.019073569482288</v>
      </c>
      <c r="BE5" s="21">
        <v>53.291536050156743</v>
      </c>
      <c r="BF5" s="21">
        <v>43.065693430656935</v>
      </c>
      <c r="BG5" s="21">
        <v>32.348804500703238</v>
      </c>
      <c r="BH5" s="21">
        <v>22.077922077922075</v>
      </c>
      <c r="BI5" s="21">
        <v>9.4252873563218387</v>
      </c>
      <c r="BJ5" s="21">
        <v>14.052287581699346</v>
      </c>
      <c r="BK5" s="21">
        <v>11.379310344827585</v>
      </c>
      <c r="BL5" s="21">
        <v>4.032258064516129</v>
      </c>
      <c r="BM5" s="32">
        <v>0.91353785707188373</v>
      </c>
      <c r="BN5" s="32">
        <v>0.53510866939048352</v>
      </c>
      <c r="BO5" s="32">
        <v>19.596730245231608</v>
      </c>
      <c r="BP5" s="20"/>
      <c r="BQ5" s="52"/>
      <c r="BR5" s="21"/>
      <c r="BS5" s="21"/>
      <c r="BT5" s="21"/>
    </row>
    <row r="6" spans="1:75" x14ac:dyDescent="0.25">
      <c r="A6" s="8" t="s">
        <v>99</v>
      </c>
      <c r="B6" s="21">
        <v>42.6264367816092</v>
      </c>
      <c r="C6" s="20">
        <v>15.63</v>
      </c>
      <c r="D6" s="4">
        <v>15.7</v>
      </c>
      <c r="E6" s="22">
        <v>2.27</v>
      </c>
      <c r="F6" s="22">
        <v>3.25</v>
      </c>
      <c r="G6" s="22">
        <v>3.53</v>
      </c>
      <c r="H6" s="22">
        <v>0.03</v>
      </c>
      <c r="I6" s="22">
        <v>0.16</v>
      </c>
      <c r="J6" s="22">
        <v>0.03</v>
      </c>
      <c r="K6" s="23">
        <v>8.6866799999999994E-2</v>
      </c>
      <c r="L6" s="20">
        <v>11.4</v>
      </c>
      <c r="M6" s="20">
        <f t="shared" si="0"/>
        <v>94.713303581609196</v>
      </c>
      <c r="N6" s="20">
        <v>21</v>
      </c>
      <c r="O6" s="9">
        <v>26.5</v>
      </c>
      <c r="P6" s="4">
        <v>0.3</v>
      </c>
      <c r="Q6" s="4">
        <v>15.3</v>
      </c>
      <c r="R6" s="21">
        <f t="shared" si="1"/>
        <v>84.7</v>
      </c>
      <c r="S6" s="8" t="s">
        <v>99</v>
      </c>
      <c r="T6" s="4"/>
      <c r="U6" s="45">
        <v>108</v>
      </c>
      <c r="V6" s="45"/>
      <c r="W6" s="45">
        <v>141</v>
      </c>
      <c r="X6" s="45">
        <v>172</v>
      </c>
      <c r="Y6" s="45">
        <v>32.799999999999997</v>
      </c>
      <c r="Z6" s="45">
        <v>0.46</v>
      </c>
      <c r="AA6" s="45" t="s">
        <v>69</v>
      </c>
      <c r="AB6" s="45">
        <v>46</v>
      </c>
      <c r="AC6" s="45">
        <v>86</v>
      </c>
      <c r="AD6" s="45" t="s">
        <v>69</v>
      </c>
      <c r="AE6" s="45">
        <v>14</v>
      </c>
      <c r="AF6" s="45">
        <v>166</v>
      </c>
      <c r="AG6" s="45">
        <v>4.5999999999999996</v>
      </c>
      <c r="AH6" s="45"/>
      <c r="AI6" s="45">
        <v>38</v>
      </c>
      <c r="AJ6" s="46"/>
      <c r="AK6" s="45">
        <v>64.900000000000006</v>
      </c>
      <c r="AL6" s="47">
        <v>13</v>
      </c>
      <c r="AN6" s="8" t="s">
        <v>99</v>
      </c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D6" s="21"/>
      <c r="BE6" s="21"/>
      <c r="BF6" s="21"/>
      <c r="BG6" s="21"/>
      <c r="BH6" s="21"/>
      <c r="BI6" s="21"/>
      <c r="BJ6" s="21"/>
      <c r="BK6" s="21"/>
      <c r="BL6" s="21"/>
      <c r="BM6" s="32"/>
      <c r="BN6" s="32"/>
      <c r="BO6" s="32"/>
      <c r="BP6" s="20"/>
      <c r="BQ6" s="52"/>
      <c r="BR6" s="21"/>
      <c r="BS6" s="21"/>
      <c r="BT6" s="21"/>
    </row>
    <row r="7" spans="1:75" x14ac:dyDescent="0.25">
      <c r="A7" s="8" t="s">
        <v>98</v>
      </c>
      <c r="B7" s="21">
        <v>38.799999999999997</v>
      </c>
      <c r="C7" s="20">
        <v>12.984</v>
      </c>
      <c r="D7" s="4">
        <v>14.6</v>
      </c>
      <c r="E7" s="22">
        <v>2.04</v>
      </c>
      <c r="F7" s="22">
        <v>8.39</v>
      </c>
      <c r="G7" s="22">
        <v>2.82</v>
      </c>
      <c r="H7" s="22">
        <v>0.11</v>
      </c>
      <c r="I7" s="22">
        <v>0.1</v>
      </c>
      <c r="J7" s="22">
        <v>0.08</v>
      </c>
      <c r="K7" s="23">
        <v>4.9965599999999992E-2</v>
      </c>
      <c r="L7" s="20">
        <v>16</v>
      </c>
      <c r="M7" s="20">
        <f t="shared" si="0"/>
        <v>95.973965599999985</v>
      </c>
      <c r="N7" s="20">
        <v>17.5</v>
      </c>
      <c r="O7" s="9">
        <v>26.1</v>
      </c>
      <c r="P7" s="4">
        <v>0.44</v>
      </c>
      <c r="Q7" s="4">
        <v>12.5</v>
      </c>
      <c r="R7" s="21">
        <f t="shared" si="1"/>
        <v>87.5</v>
      </c>
      <c r="S7" s="8" t="s">
        <v>98</v>
      </c>
      <c r="T7" s="4"/>
      <c r="U7" s="45">
        <v>186</v>
      </c>
      <c r="V7" s="45"/>
      <c r="W7" s="45">
        <v>63</v>
      </c>
      <c r="X7" s="45">
        <v>101</v>
      </c>
      <c r="Y7" s="45">
        <v>37.5</v>
      </c>
      <c r="Z7" s="45">
        <v>0.31</v>
      </c>
      <c r="AA7" s="45">
        <v>7</v>
      </c>
      <c r="AB7" s="45">
        <v>25</v>
      </c>
      <c r="AC7" s="45">
        <v>50</v>
      </c>
      <c r="AD7" s="45">
        <v>5.6</v>
      </c>
      <c r="AE7" s="45">
        <v>11</v>
      </c>
      <c r="AF7" s="45">
        <v>213</v>
      </c>
      <c r="AG7" s="45">
        <v>3.6</v>
      </c>
      <c r="AH7" s="45"/>
      <c r="AI7" s="45">
        <v>23</v>
      </c>
      <c r="AJ7" s="46">
        <v>24</v>
      </c>
      <c r="AK7" s="45">
        <v>56.4</v>
      </c>
      <c r="AL7" s="47">
        <v>17</v>
      </c>
      <c r="AN7" s="8" t="s">
        <v>98</v>
      </c>
      <c r="AO7" s="4">
        <v>20</v>
      </c>
      <c r="AP7" s="4">
        <v>38</v>
      </c>
      <c r="AQ7" s="4">
        <v>4.4000000000000004</v>
      </c>
      <c r="AR7" s="4">
        <v>19</v>
      </c>
      <c r="AS7" s="4">
        <v>4.2</v>
      </c>
      <c r="AT7" s="4">
        <v>0.68</v>
      </c>
      <c r="AU7" s="4">
        <v>4.0999999999999996</v>
      </c>
      <c r="AV7" s="4">
        <v>0.64</v>
      </c>
      <c r="AW7" s="4">
        <v>3.5</v>
      </c>
      <c r="AX7" s="4">
        <v>0.69</v>
      </c>
      <c r="AY7" s="4">
        <v>1.6</v>
      </c>
      <c r="AZ7" s="4">
        <v>0.22</v>
      </c>
      <c r="BA7">
        <v>0.84</v>
      </c>
      <c r="BB7">
        <v>0.11</v>
      </c>
      <c r="BC7">
        <v>24</v>
      </c>
      <c r="BD7" s="21">
        <v>54.495912806539508</v>
      </c>
      <c r="BE7" s="21">
        <v>39.707419017763847</v>
      </c>
      <c r="BF7" s="21">
        <v>32.116788321167881</v>
      </c>
      <c r="BG7" s="21">
        <v>26.722925457102672</v>
      </c>
      <c r="BH7" s="21">
        <v>18.181818181818183</v>
      </c>
      <c r="BI7" s="21">
        <v>7.8160919540229896</v>
      </c>
      <c r="BJ7" s="21">
        <v>13.398692810457515</v>
      </c>
      <c r="BK7" s="21">
        <v>11.034482758620689</v>
      </c>
      <c r="BL7" s="21">
        <v>3.3870967741935485</v>
      </c>
      <c r="BM7" s="32">
        <v>0.9491254929988262</v>
      </c>
      <c r="BN7" s="32">
        <v>0.50077171384551955</v>
      </c>
      <c r="BO7" s="32">
        <v>16.089269495264045</v>
      </c>
      <c r="BP7" s="20"/>
      <c r="BQ7" s="52"/>
      <c r="BR7" s="21"/>
      <c r="BS7" s="21"/>
      <c r="BT7" s="21"/>
    </row>
    <row r="8" spans="1:75" x14ac:dyDescent="0.25">
      <c r="A8" s="8" t="s">
        <v>102</v>
      </c>
      <c r="B8" s="21">
        <v>42.595632183908045</v>
      </c>
      <c r="C8" s="20">
        <v>24.631</v>
      </c>
      <c r="D8" s="4">
        <v>20.3</v>
      </c>
      <c r="E8" s="22">
        <v>2.63</v>
      </c>
      <c r="F8" s="22">
        <v>1.4</v>
      </c>
      <c r="G8" s="22">
        <v>2.87</v>
      </c>
      <c r="H8" s="22">
        <v>0.1</v>
      </c>
      <c r="I8" s="22">
        <v>0.28000000000000003</v>
      </c>
      <c r="J8" s="22">
        <v>0.06</v>
      </c>
      <c r="K8" s="23">
        <v>3.3004800000000001E-2</v>
      </c>
      <c r="L8" s="20">
        <v>3.52</v>
      </c>
      <c r="M8" s="20">
        <f t="shared" si="0"/>
        <v>98.419636983908035</v>
      </c>
      <c r="N8" s="20">
        <v>34.5</v>
      </c>
      <c r="O8" s="9">
        <v>9.92</v>
      </c>
      <c r="P8" s="4">
        <v>0.21</v>
      </c>
      <c r="Q8" s="4">
        <v>24.4</v>
      </c>
      <c r="R8" s="21">
        <f t="shared" si="1"/>
        <v>75.599999999999994</v>
      </c>
      <c r="S8" s="8" t="s">
        <v>102</v>
      </c>
      <c r="T8" s="4"/>
      <c r="U8" s="45">
        <v>250</v>
      </c>
      <c r="V8" s="45"/>
      <c r="W8" s="45">
        <v>53</v>
      </c>
      <c r="X8" s="45">
        <v>70</v>
      </c>
      <c r="Y8" s="45">
        <v>50.8</v>
      </c>
      <c r="Z8" s="45">
        <v>0.37</v>
      </c>
      <c r="AA8" s="45" t="s">
        <v>69</v>
      </c>
      <c r="AB8" s="45">
        <v>23</v>
      </c>
      <c r="AC8" s="45">
        <v>38</v>
      </c>
      <c r="AD8" s="45">
        <v>2.7</v>
      </c>
      <c r="AE8" s="45">
        <v>14</v>
      </c>
      <c r="AF8" s="45">
        <v>59</v>
      </c>
      <c r="AG8" s="45">
        <v>4.7</v>
      </c>
      <c r="AH8" s="45"/>
      <c r="AI8" s="45">
        <v>13</v>
      </c>
      <c r="AJ8" s="46"/>
      <c r="AK8" s="45">
        <v>80.900000000000006</v>
      </c>
      <c r="AL8" s="47">
        <v>21</v>
      </c>
      <c r="AN8" s="8" t="s">
        <v>102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D8" s="21"/>
      <c r="BE8" s="21"/>
      <c r="BF8" s="21"/>
      <c r="BG8" s="21"/>
      <c r="BH8" s="21"/>
      <c r="BI8" s="21"/>
      <c r="BJ8" s="21"/>
      <c r="BK8" s="21"/>
      <c r="BL8" s="21"/>
      <c r="BM8" s="32"/>
      <c r="BN8" s="32"/>
      <c r="BO8" s="32"/>
      <c r="BP8" s="20"/>
      <c r="BQ8" s="52"/>
      <c r="BR8" s="21"/>
      <c r="BS8" s="21"/>
      <c r="BT8" s="21"/>
    </row>
    <row r="9" spans="1:75" x14ac:dyDescent="0.25">
      <c r="A9" s="8" t="s">
        <v>101</v>
      </c>
      <c r="B9" s="21">
        <v>27.52183908045977</v>
      </c>
      <c r="C9" s="20">
        <v>39.141999999999996</v>
      </c>
      <c r="D9" s="4">
        <v>19.8</v>
      </c>
      <c r="E9" s="22">
        <v>1.62</v>
      </c>
      <c r="F9" s="22">
        <v>1.77</v>
      </c>
      <c r="G9" s="22">
        <v>0.72</v>
      </c>
      <c r="H9" s="22">
        <v>0.28999999999999998</v>
      </c>
      <c r="I9" s="22">
        <v>0.91</v>
      </c>
      <c r="J9" s="22">
        <v>0.05</v>
      </c>
      <c r="K9" s="23">
        <v>5.2486799999999993E-2</v>
      </c>
      <c r="L9" s="20">
        <v>5.46</v>
      </c>
      <c r="M9" s="20">
        <f t="shared" si="0"/>
        <v>97.336325880459754</v>
      </c>
      <c r="N9" s="20">
        <v>11.2</v>
      </c>
      <c r="O9" s="9">
        <v>20</v>
      </c>
      <c r="P9" s="4">
        <v>0.22</v>
      </c>
      <c r="Q9" s="4">
        <v>38.9</v>
      </c>
      <c r="R9" s="21">
        <f t="shared" si="1"/>
        <v>61.1</v>
      </c>
      <c r="S9" s="8" t="s">
        <v>101</v>
      </c>
      <c r="T9" s="4"/>
      <c r="U9" s="45">
        <v>175</v>
      </c>
      <c r="V9" s="45"/>
      <c r="W9" s="45">
        <v>55</v>
      </c>
      <c r="X9" s="45">
        <v>117</v>
      </c>
      <c r="Y9" s="45">
        <v>30.9</v>
      </c>
      <c r="Z9" s="45">
        <v>0.51</v>
      </c>
      <c r="AA9" s="45" t="s">
        <v>69</v>
      </c>
      <c r="AB9" s="45">
        <v>22</v>
      </c>
      <c r="AC9" s="45">
        <v>68</v>
      </c>
      <c r="AD9" s="45" t="s">
        <v>69</v>
      </c>
      <c r="AE9" s="45">
        <v>26</v>
      </c>
      <c r="AF9" s="45">
        <v>167</v>
      </c>
      <c r="AG9" s="45">
        <v>5.6</v>
      </c>
      <c r="AH9" s="45"/>
      <c r="AI9" s="45">
        <v>21</v>
      </c>
      <c r="AJ9" s="46">
        <v>39</v>
      </c>
      <c r="AK9" s="45">
        <v>65.599999999999994</v>
      </c>
      <c r="AL9" s="47">
        <v>21</v>
      </c>
      <c r="AN9" s="8" t="s">
        <v>101</v>
      </c>
      <c r="AO9" s="4">
        <v>24</v>
      </c>
      <c r="AP9" s="4">
        <v>45</v>
      </c>
      <c r="AQ9" s="4">
        <v>5.3</v>
      </c>
      <c r="AR9" s="4">
        <v>21</v>
      </c>
      <c r="AS9" s="4">
        <v>4.8</v>
      </c>
      <c r="AT9" s="4">
        <v>0.8</v>
      </c>
      <c r="AU9" s="4">
        <v>4.8</v>
      </c>
      <c r="AV9" s="4">
        <v>0.79</v>
      </c>
      <c r="AW9" s="4">
        <v>4.7</v>
      </c>
      <c r="AX9" s="4">
        <v>0.96</v>
      </c>
      <c r="AY9" s="4">
        <v>2.5</v>
      </c>
      <c r="AZ9" s="4">
        <v>0.33</v>
      </c>
      <c r="BA9">
        <v>1.8</v>
      </c>
      <c r="BB9">
        <v>0.26</v>
      </c>
      <c r="BC9">
        <v>39</v>
      </c>
      <c r="BD9" s="21">
        <v>65.395095367847418</v>
      </c>
      <c r="BE9" s="21">
        <v>47.021943573667713</v>
      </c>
      <c r="BF9" s="21">
        <v>38.686131386861312</v>
      </c>
      <c r="BG9" s="21">
        <v>29.535864978902953</v>
      </c>
      <c r="BH9" s="21">
        <v>20.779220779220779</v>
      </c>
      <c r="BI9" s="21">
        <v>9.1954022988505759</v>
      </c>
      <c r="BJ9" s="21">
        <v>15.686274509803921</v>
      </c>
      <c r="BK9" s="21">
        <v>13.620689655172415</v>
      </c>
      <c r="BL9" s="21">
        <v>7.2580645161290329</v>
      </c>
      <c r="BM9" s="32">
        <v>0.93486808968757229</v>
      </c>
      <c r="BN9" s="32">
        <v>0.50932641473803519</v>
      </c>
      <c r="BO9" s="32">
        <v>9.0099909173478654</v>
      </c>
      <c r="BP9" s="20"/>
      <c r="BQ9" s="52"/>
      <c r="BR9" s="21"/>
      <c r="BS9" s="21"/>
      <c r="BT9" s="21"/>
    </row>
    <row r="10" spans="1:75" x14ac:dyDescent="0.25">
      <c r="A10" s="33" t="s">
        <v>90</v>
      </c>
      <c r="B10" s="34">
        <v>43.927931034482761</v>
      </c>
      <c r="C10" s="36">
        <v>9.4780000000000015</v>
      </c>
      <c r="D10" s="16">
        <v>6.27</v>
      </c>
      <c r="E10" s="42">
        <v>1.85</v>
      </c>
      <c r="F10" s="42">
        <v>2.11</v>
      </c>
      <c r="G10" s="42">
        <v>2.8</v>
      </c>
      <c r="H10" s="42">
        <v>0.02</v>
      </c>
      <c r="I10" s="42">
        <v>0.08</v>
      </c>
      <c r="J10" s="42">
        <v>0.04</v>
      </c>
      <c r="K10" s="35">
        <v>9.0533999999999989E-2</v>
      </c>
      <c r="L10" s="36">
        <v>31.8</v>
      </c>
      <c r="M10" s="20">
        <f t="shared" si="0"/>
        <v>98.466465034482766</v>
      </c>
      <c r="N10" s="38">
        <v>41.7</v>
      </c>
      <c r="O10" s="30">
        <v>2.73</v>
      </c>
      <c r="P10" s="16">
        <v>6.28</v>
      </c>
      <c r="Q10" s="16">
        <v>2.57</v>
      </c>
      <c r="R10" s="34">
        <f t="shared" si="1"/>
        <v>97.43</v>
      </c>
      <c r="S10" s="33" t="s">
        <v>90</v>
      </c>
      <c r="T10" s="16"/>
      <c r="U10" s="48">
        <v>18.5</v>
      </c>
      <c r="V10" s="48"/>
      <c r="W10" s="48">
        <v>330</v>
      </c>
      <c r="X10" s="48">
        <v>187</v>
      </c>
      <c r="Y10" s="48">
        <v>28.3</v>
      </c>
      <c r="Z10" s="48">
        <v>0.42</v>
      </c>
      <c r="AA10" s="48">
        <v>3</v>
      </c>
      <c r="AB10" s="48">
        <v>56</v>
      </c>
      <c r="AC10" s="48">
        <v>97</v>
      </c>
      <c r="AD10" s="48" t="s">
        <v>69</v>
      </c>
      <c r="AE10" s="48">
        <v>12</v>
      </c>
      <c r="AF10" s="48">
        <v>8.6300000000000008</v>
      </c>
      <c r="AG10" s="48">
        <v>3.6</v>
      </c>
      <c r="AH10" s="48"/>
      <c r="AI10" s="48">
        <v>42</v>
      </c>
      <c r="AJ10" s="49"/>
      <c r="AK10" s="48">
        <v>205</v>
      </c>
      <c r="AL10" s="50">
        <v>7.5</v>
      </c>
      <c r="AM10" s="37"/>
      <c r="AN10" s="33" t="s">
        <v>90</v>
      </c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37"/>
      <c r="BC10" s="40"/>
      <c r="BD10" s="34"/>
      <c r="BE10" s="34"/>
      <c r="BF10" s="34"/>
      <c r="BG10" s="34"/>
      <c r="BH10" s="34"/>
      <c r="BI10" s="34"/>
      <c r="BJ10" s="34"/>
      <c r="BK10" s="34"/>
      <c r="BL10" s="36"/>
      <c r="BM10" s="35"/>
      <c r="BN10" s="35"/>
      <c r="BO10" s="35"/>
      <c r="BP10" s="36"/>
      <c r="BQ10" s="53"/>
      <c r="BR10" s="34"/>
      <c r="BS10" s="34"/>
      <c r="BT10" s="34"/>
      <c r="BU10" s="37"/>
      <c r="BV10" s="37"/>
      <c r="BW10" s="37"/>
    </row>
    <row r="11" spans="1:75" x14ac:dyDescent="0.25">
      <c r="A11" s="33" t="s">
        <v>100</v>
      </c>
      <c r="B11" s="34">
        <v>42.954482758620685</v>
      </c>
      <c r="C11" s="36">
        <v>10.446</v>
      </c>
      <c r="D11" s="16">
        <v>6.16</v>
      </c>
      <c r="E11" s="42">
        <v>1.66</v>
      </c>
      <c r="F11" s="42">
        <v>2.56</v>
      </c>
      <c r="G11" s="42">
        <v>2.68</v>
      </c>
      <c r="H11" s="42">
        <v>0.03</v>
      </c>
      <c r="I11" s="42">
        <v>0.1</v>
      </c>
      <c r="J11" s="42">
        <v>0.06</v>
      </c>
      <c r="K11" s="35">
        <v>9.7180799999999984E-2</v>
      </c>
      <c r="L11" s="36">
        <v>32.799999999999997</v>
      </c>
      <c r="M11" s="20">
        <f t="shared" si="0"/>
        <v>99.547663558620684</v>
      </c>
      <c r="N11" s="36">
        <v>40.799999999999997</v>
      </c>
      <c r="O11" s="30">
        <v>2.64</v>
      </c>
      <c r="P11" s="16">
        <v>6.56</v>
      </c>
      <c r="Q11" s="16">
        <v>3.23</v>
      </c>
      <c r="R11" s="34">
        <f t="shared" si="1"/>
        <v>96.77</v>
      </c>
      <c r="S11" s="33" t="s">
        <v>100</v>
      </c>
      <c r="T11" s="16"/>
      <c r="U11" s="48">
        <v>21.8</v>
      </c>
      <c r="V11" s="48"/>
      <c r="W11" s="48">
        <v>265</v>
      </c>
      <c r="X11" s="48">
        <v>203</v>
      </c>
      <c r="Y11" s="48">
        <v>10.7</v>
      </c>
      <c r="Z11" s="48">
        <v>0.45</v>
      </c>
      <c r="AA11" s="48">
        <v>3</v>
      </c>
      <c r="AB11" s="48">
        <v>57</v>
      </c>
      <c r="AC11" s="48">
        <v>102</v>
      </c>
      <c r="AD11" s="48" t="s">
        <v>69</v>
      </c>
      <c r="AE11" s="48">
        <v>14</v>
      </c>
      <c r="AF11" s="48">
        <v>7.88</v>
      </c>
      <c r="AG11" s="48">
        <v>3.9</v>
      </c>
      <c r="AH11" s="48"/>
      <c r="AI11" s="48">
        <v>46</v>
      </c>
      <c r="AJ11" s="51">
        <v>28</v>
      </c>
      <c r="AK11" s="48">
        <v>85.7</v>
      </c>
      <c r="AL11" s="50">
        <v>28</v>
      </c>
      <c r="AM11" s="37"/>
      <c r="AN11" s="33" t="s">
        <v>100</v>
      </c>
      <c r="AO11" s="16">
        <v>15</v>
      </c>
      <c r="AP11" s="16">
        <v>31</v>
      </c>
      <c r="AQ11" s="16">
        <v>4.2</v>
      </c>
      <c r="AR11" s="16">
        <v>15</v>
      </c>
      <c r="AS11" s="16">
        <v>3.2</v>
      </c>
      <c r="AT11" s="16">
        <v>0.52</v>
      </c>
      <c r="AU11" s="16">
        <v>3.7</v>
      </c>
      <c r="AV11" s="16">
        <v>0.63</v>
      </c>
      <c r="AW11" s="16">
        <v>4</v>
      </c>
      <c r="AX11" s="16">
        <v>0.86</v>
      </c>
      <c r="AY11" s="16">
        <v>2.5</v>
      </c>
      <c r="AZ11" s="16">
        <v>0.35</v>
      </c>
      <c r="BA11" s="37">
        <v>2.2999999999999998</v>
      </c>
      <c r="BB11" s="30">
        <v>0.31</v>
      </c>
      <c r="BC11" s="33">
        <v>28</v>
      </c>
      <c r="BD11" s="44">
        <v>40.871934604904631</v>
      </c>
      <c r="BE11" s="44">
        <v>32.392894461859981</v>
      </c>
      <c r="BF11" s="44">
        <v>30.65693430656934</v>
      </c>
      <c r="BG11" s="44">
        <v>21.09704641350211</v>
      </c>
      <c r="BH11" s="44">
        <v>13.852813852813853</v>
      </c>
      <c r="BI11" s="44">
        <v>5.9770114942528743</v>
      </c>
      <c r="BJ11" s="44">
        <v>12.091503267973858</v>
      </c>
      <c r="BK11" s="44">
        <v>10.86206896551724</v>
      </c>
      <c r="BL11" s="34">
        <v>9.2741935483870961</v>
      </c>
      <c r="BM11" s="54">
        <v>0.91510893767762902</v>
      </c>
      <c r="BN11" s="54">
        <v>0.46182234589258386</v>
      </c>
      <c r="BO11" s="54">
        <v>4.4070607747897173</v>
      </c>
      <c r="BP11" s="36"/>
      <c r="BQ11" s="53"/>
      <c r="BR11" s="34"/>
      <c r="BS11" s="34"/>
      <c r="BT11" s="34"/>
      <c r="BU11" s="37"/>
      <c r="BV11" s="37"/>
      <c r="BW11" s="37"/>
    </row>
    <row r="12" spans="1:75" x14ac:dyDescent="0.25">
      <c r="A12" s="33" t="s">
        <v>92</v>
      </c>
      <c r="B12" s="34">
        <v>42.61574712643678</v>
      </c>
      <c r="C12" s="36">
        <v>10.743</v>
      </c>
      <c r="D12" s="16">
        <v>13.7</v>
      </c>
      <c r="E12" s="42">
        <v>1.47</v>
      </c>
      <c r="F12" s="42">
        <v>2.0699999999999998</v>
      </c>
      <c r="G12" s="42">
        <v>2.33</v>
      </c>
      <c r="H12" s="42">
        <v>0.02</v>
      </c>
      <c r="I12" s="42">
        <v>7.0000000000000007E-2</v>
      </c>
      <c r="J12" s="42">
        <v>0.02</v>
      </c>
      <c r="K12" s="35">
        <v>7.0135199999999995E-2</v>
      </c>
      <c r="L12" s="36">
        <v>25.7</v>
      </c>
      <c r="M12" s="20">
        <f t="shared" si="0"/>
        <v>98.808882326436759</v>
      </c>
      <c r="N12" s="36">
        <v>40.6</v>
      </c>
      <c r="O12" s="30">
        <v>2.4700000000000002</v>
      </c>
      <c r="P12" s="16">
        <v>9.0299999999999994</v>
      </c>
      <c r="Q12" s="16">
        <v>0.81</v>
      </c>
      <c r="R12" s="34">
        <f t="shared" si="1"/>
        <v>99.19</v>
      </c>
      <c r="S12" s="33" t="s">
        <v>92</v>
      </c>
      <c r="T12" s="16"/>
      <c r="U12" s="48">
        <v>25.5</v>
      </c>
      <c r="V12" s="48"/>
      <c r="W12" s="48">
        <v>170</v>
      </c>
      <c r="X12" s="48">
        <v>126</v>
      </c>
      <c r="Y12" s="48">
        <v>35.700000000000003</v>
      </c>
      <c r="Z12" s="48">
        <v>0.31</v>
      </c>
      <c r="AA12" s="48">
        <v>3</v>
      </c>
      <c r="AB12" s="48">
        <v>49</v>
      </c>
      <c r="AC12" s="48">
        <v>72</v>
      </c>
      <c r="AD12" s="48" t="s">
        <v>69</v>
      </c>
      <c r="AE12" s="48">
        <v>10</v>
      </c>
      <c r="AF12" s="48">
        <v>7.61</v>
      </c>
      <c r="AG12" s="48">
        <v>2.9</v>
      </c>
      <c r="AH12" s="48"/>
      <c r="AI12" s="48">
        <v>28</v>
      </c>
      <c r="AJ12" s="51">
        <v>31</v>
      </c>
      <c r="AK12" s="48">
        <v>249</v>
      </c>
      <c r="AL12" s="50">
        <v>12</v>
      </c>
      <c r="AM12" s="37"/>
      <c r="AN12" s="33" t="s">
        <v>92</v>
      </c>
      <c r="AO12" s="16">
        <v>16</v>
      </c>
      <c r="AP12" s="16">
        <v>31</v>
      </c>
      <c r="AQ12" s="16">
        <v>4.0999999999999996</v>
      </c>
      <c r="AR12" s="16">
        <v>17</v>
      </c>
      <c r="AS12" s="16">
        <v>4.3</v>
      </c>
      <c r="AT12" s="16">
        <v>0.76</v>
      </c>
      <c r="AU12" s="16">
        <v>4.5999999999999996</v>
      </c>
      <c r="AV12" s="16">
        <v>0.71</v>
      </c>
      <c r="AW12" s="16">
        <v>4.7</v>
      </c>
      <c r="AX12" s="16">
        <v>0.93</v>
      </c>
      <c r="AY12" s="16">
        <v>2.5</v>
      </c>
      <c r="AZ12" s="16">
        <v>0.37</v>
      </c>
      <c r="BA12" s="16">
        <v>2.2999999999999998</v>
      </c>
      <c r="BB12" s="30">
        <v>0.33</v>
      </c>
      <c r="BC12" s="44">
        <v>31</v>
      </c>
      <c r="BD12" s="44">
        <v>43.596730245231612</v>
      </c>
      <c r="BE12" s="44">
        <v>32.392894461859981</v>
      </c>
      <c r="BF12" s="44">
        <v>29.92700729927007</v>
      </c>
      <c r="BG12" s="44">
        <v>23.909985935302391</v>
      </c>
      <c r="BH12" s="44">
        <v>18.614718614718612</v>
      </c>
      <c r="BI12" s="44">
        <v>8.7356321839080469</v>
      </c>
      <c r="BJ12" s="44">
        <v>15.032679738562091</v>
      </c>
      <c r="BK12" s="44">
        <v>12.241379310344826</v>
      </c>
      <c r="BL12" s="36">
        <v>9.2741935483870961</v>
      </c>
      <c r="BM12" s="35">
        <v>0.89679081611794675</v>
      </c>
      <c r="BN12" s="35">
        <v>0.52221326483206976</v>
      </c>
      <c r="BO12" s="35">
        <v>4.7008648264423654</v>
      </c>
      <c r="BP12" s="36"/>
      <c r="BQ12" s="53"/>
      <c r="BR12" s="34"/>
      <c r="BS12" s="34"/>
      <c r="BT12" s="34"/>
      <c r="BU12" s="37"/>
      <c r="BV12" s="37"/>
      <c r="BW12" s="37"/>
    </row>
    <row r="13" spans="1:75" x14ac:dyDescent="0.25">
      <c r="A13" s="33" t="s">
        <v>94</v>
      </c>
      <c r="B13" s="34">
        <v>40.56666666666667</v>
      </c>
      <c r="C13" s="36">
        <v>6.899</v>
      </c>
      <c r="D13" s="16">
        <v>6.87</v>
      </c>
      <c r="E13" s="42">
        <v>3.06</v>
      </c>
      <c r="F13" s="42">
        <v>5.3</v>
      </c>
      <c r="G13" s="42">
        <v>4.1399999999999997</v>
      </c>
      <c r="H13" s="42">
        <v>7.0000000000000007E-2</v>
      </c>
      <c r="I13" s="42">
        <v>0.03</v>
      </c>
      <c r="J13" s="42">
        <v>0.04</v>
      </c>
      <c r="K13" s="35">
        <v>4.7673599999999997E-2</v>
      </c>
      <c r="L13" s="36">
        <v>31.7</v>
      </c>
      <c r="M13" s="20">
        <f t="shared" si="0"/>
        <v>98.723340266666668</v>
      </c>
      <c r="N13" s="36">
        <v>38.200000000000003</v>
      </c>
      <c r="O13" s="30">
        <v>2.9</v>
      </c>
      <c r="P13" s="16">
        <v>5.09</v>
      </c>
      <c r="Q13" s="16">
        <v>1.3</v>
      </c>
      <c r="R13" s="34">
        <f t="shared" si="1"/>
        <v>98.7</v>
      </c>
      <c r="S13" s="33" t="s">
        <v>94</v>
      </c>
      <c r="T13" s="16"/>
      <c r="U13" s="48">
        <v>3.28</v>
      </c>
      <c r="V13" s="48"/>
      <c r="W13" s="48">
        <v>77</v>
      </c>
      <c r="X13" s="48">
        <v>80</v>
      </c>
      <c r="Y13" s="48">
        <v>7.3</v>
      </c>
      <c r="Z13" s="48">
        <v>0.19</v>
      </c>
      <c r="AA13" s="48">
        <v>6</v>
      </c>
      <c r="AB13" s="48">
        <v>19</v>
      </c>
      <c r="AC13" s="48">
        <v>40</v>
      </c>
      <c r="AD13" s="48">
        <v>11</v>
      </c>
      <c r="AE13" s="48">
        <v>5</v>
      </c>
      <c r="AF13" s="48">
        <v>10.5</v>
      </c>
      <c r="AG13" s="48">
        <v>1.9</v>
      </c>
      <c r="AH13" s="48"/>
      <c r="AI13" s="48">
        <v>19</v>
      </c>
      <c r="AJ13" s="51">
        <v>15</v>
      </c>
      <c r="AK13" s="48">
        <v>62.2</v>
      </c>
      <c r="AL13" s="50">
        <v>7.5</v>
      </c>
      <c r="AM13" s="37"/>
      <c r="AN13" s="33" t="s">
        <v>94</v>
      </c>
      <c r="AO13" s="16">
        <v>27</v>
      </c>
      <c r="AP13" s="16">
        <v>51</v>
      </c>
      <c r="AQ13" s="16">
        <v>4.8</v>
      </c>
      <c r="AR13" s="16">
        <v>18</v>
      </c>
      <c r="AS13" s="16">
        <v>3.3</v>
      </c>
      <c r="AT13" s="16">
        <v>0.53</v>
      </c>
      <c r="AU13" s="16">
        <v>3</v>
      </c>
      <c r="AV13" s="16">
        <v>0.41</v>
      </c>
      <c r="AW13" s="16">
        <v>2.5</v>
      </c>
      <c r="AX13" s="16">
        <v>0.45</v>
      </c>
      <c r="AY13" s="16">
        <v>1.1000000000000001</v>
      </c>
      <c r="AZ13" s="16">
        <v>0.17</v>
      </c>
      <c r="BA13" s="16">
        <v>0.95</v>
      </c>
      <c r="BB13" s="30">
        <v>0.12</v>
      </c>
      <c r="BC13" s="44">
        <v>15</v>
      </c>
      <c r="BD13" s="44">
        <v>73.56948228882834</v>
      </c>
      <c r="BE13" s="44">
        <v>53.291536050156743</v>
      </c>
      <c r="BF13" s="44">
        <v>35.036496350364956</v>
      </c>
      <c r="BG13" s="44">
        <v>25.316455696202532</v>
      </c>
      <c r="BH13" s="44">
        <v>14.285714285714285</v>
      </c>
      <c r="BI13" s="44">
        <v>6.0919540229885065</v>
      </c>
      <c r="BJ13" s="44">
        <v>9.8039215686274517</v>
      </c>
      <c r="BK13" s="44">
        <v>7.0689655172413781</v>
      </c>
      <c r="BL13" s="36">
        <v>3.8306451612903225</v>
      </c>
      <c r="BM13" s="35">
        <v>1.0496609804307977</v>
      </c>
      <c r="BN13" s="35">
        <v>0.51476110309733947</v>
      </c>
      <c r="BO13" s="35">
        <v>19.2055069553994</v>
      </c>
      <c r="BP13" s="36"/>
      <c r="BQ13" s="53"/>
      <c r="BR13" s="34"/>
      <c r="BS13" s="34"/>
      <c r="BT13" s="34"/>
      <c r="BU13" s="37"/>
      <c r="BV13" s="37"/>
      <c r="BW13" s="37"/>
    </row>
    <row r="14" spans="1:75" x14ac:dyDescent="0.25">
      <c r="A14" s="33" t="s">
        <v>93</v>
      </c>
      <c r="B14" s="34">
        <v>40.456321839080459</v>
      </c>
      <c r="C14" s="36">
        <v>8.4660000000000011</v>
      </c>
      <c r="D14" s="16">
        <v>13.7</v>
      </c>
      <c r="E14" s="42">
        <v>2.75</v>
      </c>
      <c r="F14" s="42">
        <v>3.11</v>
      </c>
      <c r="G14" s="42">
        <v>3.57</v>
      </c>
      <c r="H14" s="42">
        <v>0.01</v>
      </c>
      <c r="I14" s="42">
        <v>0.05</v>
      </c>
      <c r="J14" s="42">
        <v>0.02</v>
      </c>
      <c r="K14" s="35">
        <v>0.11368319999999998</v>
      </c>
      <c r="L14" s="36">
        <v>26.6</v>
      </c>
      <c r="M14" s="20">
        <f t="shared" si="0"/>
        <v>98.846005039080438</v>
      </c>
      <c r="N14" s="36">
        <v>37.6</v>
      </c>
      <c r="O14" s="30">
        <v>3.5</v>
      </c>
      <c r="P14" s="16">
        <v>7.46</v>
      </c>
      <c r="Q14" s="16">
        <v>0.26</v>
      </c>
      <c r="R14" s="34">
        <f t="shared" si="1"/>
        <v>99.74</v>
      </c>
      <c r="S14" s="33" t="s">
        <v>93</v>
      </c>
      <c r="T14" s="16"/>
      <c r="U14" s="48">
        <v>1.06</v>
      </c>
      <c r="V14" s="48"/>
      <c r="W14" s="48">
        <v>184</v>
      </c>
      <c r="X14" s="48">
        <v>200</v>
      </c>
      <c r="Y14" s="48">
        <v>49.5</v>
      </c>
      <c r="Z14" s="48">
        <v>0.47</v>
      </c>
      <c r="AA14" s="48">
        <v>4</v>
      </c>
      <c r="AB14" s="48">
        <v>51</v>
      </c>
      <c r="AC14" s="48">
        <v>104</v>
      </c>
      <c r="AD14" s="48" t="s">
        <v>69</v>
      </c>
      <c r="AE14" s="48">
        <v>14</v>
      </c>
      <c r="AF14" s="48">
        <v>10.199999999999999</v>
      </c>
      <c r="AG14" s="48">
        <v>4.4000000000000004</v>
      </c>
      <c r="AH14" s="48"/>
      <c r="AI14" s="48">
        <v>45</v>
      </c>
      <c r="AJ14" s="51">
        <v>21</v>
      </c>
      <c r="AK14" s="48">
        <v>63.5</v>
      </c>
      <c r="AL14" s="50">
        <v>13</v>
      </c>
      <c r="AM14" s="37"/>
      <c r="AN14" s="33" t="s">
        <v>93</v>
      </c>
      <c r="AO14" s="16">
        <v>16</v>
      </c>
      <c r="AP14" s="16">
        <v>32</v>
      </c>
      <c r="AQ14" s="16">
        <v>3.8</v>
      </c>
      <c r="AR14" s="16">
        <v>15</v>
      </c>
      <c r="AS14" s="16">
        <v>3.4</v>
      </c>
      <c r="AT14" s="16">
        <v>0.62</v>
      </c>
      <c r="AU14" s="16">
        <v>3.4</v>
      </c>
      <c r="AV14" s="16">
        <v>0.52</v>
      </c>
      <c r="AW14" s="16">
        <v>3.4</v>
      </c>
      <c r="AX14" s="16">
        <v>0.68</v>
      </c>
      <c r="AY14" s="16">
        <v>1.9</v>
      </c>
      <c r="AZ14" s="16">
        <v>0.28999999999999998</v>
      </c>
      <c r="BA14" s="16">
        <v>1.8</v>
      </c>
      <c r="BB14" s="30">
        <v>0.25</v>
      </c>
      <c r="BC14" s="44">
        <v>21</v>
      </c>
      <c r="BD14" s="44">
        <v>43.596730245231612</v>
      </c>
      <c r="BE14" s="44">
        <v>33.437826541274816</v>
      </c>
      <c r="BF14" s="44">
        <v>27.737226277372258</v>
      </c>
      <c r="BG14" s="44">
        <v>21.09704641350211</v>
      </c>
      <c r="BH14" s="44">
        <v>14.718614718614717</v>
      </c>
      <c r="BI14" s="44">
        <v>7.126436781609196</v>
      </c>
      <c r="BJ14" s="44">
        <v>11.111111111111111</v>
      </c>
      <c r="BK14" s="44">
        <v>8.9655172413793096</v>
      </c>
      <c r="BL14" s="36">
        <v>7.2580645161290329</v>
      </c>
      <c r="BM14" s="35">
        <v>0.96156703595855164</v>
      </c>
      <c r="BN14" s="35">
        <v>0.55726301847808557</v>
      </c>
      <c r="BO14" s="35">
        <v>6.0066606115652439</v>
      </c>
      <c r="BP14" s="36"/>
      <c r="BQ14" s="53"/>
      <c r="BR14" s="34"/>
      <c r="BS14" s="34"/>
      <c r="BT14" s="34"/>
      <c r="BU14" s="37"/>
      <c r="BV14" s="37"/>
      <c r="BW14" s="37"/>
    </row>
    <row r="15" spans="1:75" x14ac:dyDescent="0.25">
      <c r="A15" s="33" t="s">
        <v>96</v>
      </c>
      <c r="B15" s="34">
        <v>38.883218390804593</v>
      </c>
      <c r="C15" s="36">
        <v>11.9</v>
      </c>
      <c r="D15" s="36">
        <v>11</v>
      </c>
      <c r="E15" s="42">
        <v>1.74</v>
      </c>
      <c r="F15" s="42">
        <v>3.02</v>
      </c>
      <c r="G15" s="42">
        <v>3.84</v>
      </c>
      <c r="H15" s="42">
        <v>0.02</v>
      </c>
      <c r="I15" s="42">
        <v>0.04</v>
      </c>
      <c r="J15" s="42">
        <v>0.04</v>
      </c>
      <c r="K15" s="35">
        <v>0.16502399999999998</v>
      </c>
      <c r="L15" s="36">
        <v>28</v>
      </c>
      <c r="M15" s="20">
        <f t="shared" si="0"/>
        <v>98.648242390804612</v>
      </c>
      <c r="N15" s="36">
        <v>37.299999999999997</v>
      </c>
      <c r="O15" s="30">
        <v>1.94</v>
      </c>
      <c r="P15" s="16">
        <v>10.6</v>
      </c>
      <c r="Q15" s="16">
        <v>0.24</v>
      </c>
      <c r="R15" s="34">
        <f t="shared" si="1"/>
        <v>99.76</v>
      </c>
      <c r="S15" s="33" t="s">
        <v>96</v>
      </c>
      <c r="T15" s="16"/>
      <c r="U15" s="48">
        <v>20.5</v>
      </c>
      <c r="V15" s="48"/>
      <c r="W15" s="48">
        <v>145</v>
      </c>
      <c r="X15" s="48">
        <v>211</v>
      </c>
      <c r="Y15" s="48">
        <v>15.5</v>
      </c>
      <c r="Z15" s="48">
        <v>0.46</v>
      </c>
      <c r="AA15" s="48">
        <v>9</v>
      </c>
      <c r="AB15" s="48">
        <v>50</v>
      </c>
      <c r="AC15" s="48">
        <v>105</v>
      </c>
      <c r="AD15" s="48" t="s">
        <v>69</v>
      </c>
      <c r="AE15" s="48">
        <v>12</v>
      </c>
      <c r="AF15" s="48">
        <v>17.3</v>
      </c>
      <c r="AG15" s="48">
        <v>4</v>
      </c>
      <c r="AH15" s="48"/>
      <c r="AI15" s="48">
        <v>50</v>
      </c>
      <c r="AJ15" s="51"/>
      <c r="AK15" s="48">
        <v>149</v>
      </c>
      <c r="AL15" s="50">
        <v>18</v>
      </c>
      <c r="AM15" s="37"/>
      <c r="AN15" s="33" t="s">
        <v>96</v>
      </c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30"/>
      <c r="BC15" s="44"/>
      <c r="BD15" s="44"/>
      <c r="BE15" s="44"/>
      <c r="BF15" s="44"/>
      <c r="BG15" s="44"/>
      <c r="BH15" s="44"/>
      <c r="BI15" s="44"/>
      <c r="BJ15" s="44"/>
      <c r="BK15" s="44"/>
      <c r="BL15" s="36"/>
      <c r="BM15" s="35"/>
      <c r="BN15" s="35"/>
      <c r="BO15" s="35"/>
      <c r="BP15" s="36"/>
      <c r="BQ15" s="53"/>
      <c r="BR15" s="34"/>
      <c r="BS15" s="34"/>
      <c r="BT15" s="34"/>
      <c r="BU15" s="37"/>
      <c r="BV15" s="37"/>
      <c r="BW15" s="37"/>
    </row>
    <row r="16" spans="1:75" x14ac:dyDescent="0.25">
      <c r="A16" s="33" t="s">
        <v>91</v>
      </c>
      <c r="B16" s="34">
        <v>38.148505747126435</v>
      </c>
      <c r="C16" s="36">
        <v>12.96</v>
      </c>
      <c r="D16" s="16">
        <v>15.6</v>
      </c>
      <c r="E16" s="42">
        <v>2.09</v>
      </c>
      <c r="F16" s="42">
        <v>2.21</v>
      </c>
      <c r="G16" s="42">
        <v>3.51</v>
      </c>
      <c r="H16" s="42">
        <v>0.02</v>
      </c>
      <c r="I16" s="42">
        <v>0.13</v>
      </c>
      <c r="J16" s="42">
        <v>0.03</v>
      </c>
      <c r="K16" s="35">
        <v>0.13476959999999999</v>
      </c>
      <c r="L16" s="36">
        <v>25.1</v>
      </c>
      <c r="M16" s="20">
        <f t="shared" si="0"/>
        <v>99.933275347126425</v>
      </c>
      <c r="N16" s="36">
        <v>36.5</v>
      </c>
      <c r="O16" s="30">
        <v>2.02</v>
      </c>
      <c r="P16" s="16">
        <v>10.199999999999999</v>
      </c>
      <c r="Q16" s="16">
        <v>1.74</v>
      </c>
      <c r="R16" s="34">
        <f t="shared" si="1"/>
        <v>98.26</v>
      </c>
      <c r="S16" s="33" t="s">
        <v>91</v>
      </c>
      <c r="T16" s="16"/>
      <c r="U16" s="48">
        <v>18.399999999999999</v>
      </c>
      <c r="V16" s="48"/>
      <c r="W16" s="48">
        <v>279</v>
      </c>
      <c r="X16" s="48">
        <v>195</v>
      </c>
      <c r="Y16" s="48">
        <v>9.6999999999999993</v>
      </c>
      <c r="Z16" s="48">
        <v>0.47</v>
      </c>
      <c r="AA16" s="48">
        <v>2</v>
      </c>
      <c r="AB16" s="48">
        <v>80</v>
      </c>
      <c r="AC16" s="48">
        <v>115</v>
      </c>
      <c r="AD16" s="48" t="s">
        <v>69</v>
      </c>
      <c r="AE16" s="48">
        <v>14</v>
      </c>
      <c r="AF16" s="48">
        <v>10.4</v>
      </c>
      <c r="AG16" s="48">
        <v>4.4000000000000004</v>
      </c>
      <c r="AH16" s="48"/>
      <c r="AI16" s="48">
        <v>47</v>
      </c>
      <c r="AJ16" s="51">
        <v>51</v>
      </c>
      <c r="AK16" s="48">
        <v>175</v>
      </c>
      <c r="AL16" s="50">
        <v>18</v>
      </c>
      <c r="AM16" s="37"/>
      <c r="AN16" s="33" t="s">
        <v>91</v>
      </c>
      <c r="AO16" s="16">
        <v>19</v>
      </c>
      <c r="AP16" s="16">
        <v>43</v>
      </c>
      <c r="AQ16" s="16">
        <v>5.7</v>
      </c>
      <c r="AR16" s="16">
        <v>26</v>
      </c>
      <c r="AS16" s="16">
        <v>6.4</v>
      </c>
      <c r="AT16" s="16">
        <v>1.4</v>
      </c>
      <c r="AU16" s="16">
        <v>6.6</v>
      </c>
      <c r="AV16" s="16">
        <v>1.1000000000000001</v>
      </c>
      <c r="AW16" s="16">
        <v>6.4</v>
      </c>
      <c r="AX16" s="16">
        <v>1.3</v>
      </c>
      <c r="AY16" s="16">
        <v>3.3</v>
      </c>
      <c r="AZ16" s="16">
        <v>0.5</v>
      </c>
      <c r="BA16" s="16">
        <v>2.8</v>
      </c>
      <c r="BB16" s="30">
        <v>0.4</v>
      </c>
      <c r="BC16" s="44">
        <v>51</v>
      </c>
      <c r="BD16" s="44">
        <v>51.771117166212534</v>
      </c>
      <c r="BE16" s="44">
        <v>44.932079414838036</v>
      </c>
      <c r="BF16" s="44">
        <v>41.605839416058394</v>
      </c>
      <c r="BG16" s="44">
        <v>36.568213783403657</v>
      </c>
      <c r="BH16" s="44">
        <v>27.705627705627705</v>
      </c>
      <c r="BI16" s="44">
        <v>16.091954022988507</v>
      </c>
      <c r="BJ16" s="44">
        <v>21.56862745098039</v>
      </c>
      <c r="BK16" s="44">
        <v>18.96551724137931</v>
      </c>
      <c r="BL16" s="36">
        <v>11.29032258064516</v>
      </c>
      <c r="BM16" s="35">
        <v>0.96813429597070222</v>
      </c>
      <c r="BN16" s="35">
        <v>0.65828435174525868</v>
      </c>
      <c r="BO16" s="35">
        <v>4.5854418061502535</v>
      </c>
      <c r="BP16" s="36"/>
      <c r="BQ16" s="53"/>
      <c r="BR16" s="34"/>
      <c r="BS16" s="34"/>
      <c r="BT16" s="34"/>
      <c r="BU16" s="37"/>
      <c r="BV16" s="37"/>
      <c r="BW16" s="37"/>
    </row>
    <row r="17" spans="1:75" x14ac:dyDescent="0.25">
      <c r="A17" s="33" t="s">
        <v>95</v>
      </c>
      <c r="B17" s="34">
        <v>32.738045977011495</v>
      </c>
      <c r="C17" s="36">
        <v>6.1040000000000001</v>
      </c>
      <c r="D17" s="16">
        <v>20.8</v>
      </c>
      <c r="E17" s="42">
        <v>2.29</v>
      </c>
      <c r="F17" s="42">
        <v>5.17</v>
      </c>
      <c r="G17" s="42">
        <v>3.24</v>
      </c>
      <c r="H17" s="42">
        <v>0.03</v>
      </c>
      <c r="I17" s="42">
        <v>0.05</v>
      </c>
      <c r="J17" s="42">
        <v>0.01</v>
      </c>
      <c r="K17" s="35">
        <v>7.8157199999999982E-2</v>
      </c>
      <c r="L17" s="36">
        <v>29.5</v>
      </c>
      <c r="M17" s="20">
        <f t="shared" si="0"/>
        <v>100.01020317701149</v>
      </c>
      <c r="N17" s="36">
        <v>30.2</v>
      </c>
      <c r="O17" s="30">
        <v>3.11</v>
      </c>
      <c r="P17" s="16">
        <v>5.14</v>
      </c>
      <c r="Q17" s="16">
        <v>0.45</v>
      </c>
      <c r="R17" s="34">
        <f t="shared" si="1"/>
        <v>99.55</v>
      </c>
      <c r="S17" s="33" t="s">
        <v>95</v>
      </c>
      <c r="T17" s="16"/>
      <c r="U17" s="48">
        <v>1.93</v>
      </c>
      <c r="V17" s="48"/>
      <c r="W17" s="48">
        <v>323</v>
      </c>
      <c r="X17" s="48">
        <v>147</v>
      </c>
      <c r="Y17" s="48">
        <v>10.7</v>
      </c>
      <c r="Z17" s="48">
        <v>0.34</v>
      </c>
      <c r="AA17" s="48">
        <v>10</v>
      </c>
      <c r="AB17" s="48">
        <v>51</v>
      </c>
      <c r="AC17" s="48">
        <v>75</v>
      </c>
      <c r="AD17" s="48">
        <v>1.4</v>
      </c>
      <c r="AE17" s="48">
        <v>9</v>
      </c>
      <c r="AF17" s="48">
        <v>23.6</v>
      </c>
      <c r="AG17" s="48">
        <v>3.2</v>
      </c>
      <c r="AH17" s="48"/>
      <c r="AI17" s="48">
        <v>35</v>
      </c>
      <c r="AJ17" s="51">
        <v>28</v>
      </c>
      <c r="AK17" s="48">
        <v>71.599999999999994</v>
      </c>
      <c r="AL17" s="50">
        <v>7.5</v>
      </c>
      <c r="AM17" s="37"/>
      <c r="AN17" s="33" t="s">
        <v>95</v>
      </c>
      <c r="AO17" s="31">
        <v>14</v>
      </c>
      <c r="AP17" s="31">
        <v>29</v>
      </c>
      <c r="AQ17" s="31">
        <v>3.5</v>
      </c>
      <c r="AR17" s="31">
        <v>14</v>
      </c>
      <c r="AS17" s="31">
        <v>3</v>
      </c>
      <c r="AT17" s="31">
        <v>0.54</v>
      </c>
      <c r="AU17" s="31">
        <v>2.6</v>
      </c>
      <c r="AV17" s="31">
        <v>0.4</v>
      </c>
      <c r="AW17" s="31">
        <v>2.2000000000000002</v>
      </c>
      <c r="AX17" s="31">
        <v>0.41</v>
      </c>
      <c r="AY17" s="31">
        <v>1</v>
      </c>
      <c r="AZ17" s="31">
        <v>0.14000000000000001</v>
      </c>
      <c r="BA17" s="31">
        <v>0.86</v>
      </c>
      <c r="BB17" s="39">
        <v>0.09</v>
      </c>
      <c r="BC17" s="44">
        <v>28</v>
      </c>
      <c r="BD17" s="36">
        <v>38.147138964577657</v>
      </c>
      <c r="BE17" s="36">
        <v>30.303030303030305</v>
      </c>
      <c r="BF17" s="36">
        <v>25.54744525547445</v>
      </c>
      <c r="BG17" s="36">
        <v>19.690576652601969</v>
      </c>
      <c r="BH17" s="36">
        <v>12.987012987012987</v>
      </c>
      <c r="BI17" s="36">
        <v>6.2068965517241388</v>
      </c>
      <c r="BJ17" s="36">
        <v>8.4967320261437909</v>
      </c>
      <c r="BK17" s="36">
        <v>6.8965517241379315</v>
      </c>
      <c r="BL17" s="36">
        <v>3.467741935483871</v>
      </c>
      <c r="BM17" s="35">
        <v>0.97069174392439406</v>
      </c>
      <c r="BN17" s="35">
        <v>0.59087267856283598</v>
      </c>
      <c r="BO17" s="35">
        <v>11.000570306064255</v>
      </c>
      <c r="BP17" s="36"/>
      <c r="BQ17" s="53"/>
      <c r="BR17" s="34"/>
      <c r="BS17" s="34"/>
      <c r="BT17" s="34"/>
      <c r="BU17" s="37"/>
      <c r="BV17" s="37"/>
      <c r="BW17" s="37"/>
    </row>
    <row r="18" spans="1:75" x14ac:dyDescent="0.25">
      <c r="A18" s="33"/>
      <c r="B18" s="34"/>
      <c r="C18" s="36"/>
      <c r="D18" s="16"/>
      <c r="E18" s="16"/>
      <c r="F18" s="16"/>
      <c r="G18" s="16"/>
      <c r="H18" s="16"/>
      <c r="I18" s="16"/>
      <c r="J18" s="16"/>
      <c r="K18" s="35"/>
      <c r="L18" s="16"/>
      <c r="M18" s="16"/>
      <c r="N18" s="36"/>
      <c r="O18" s="16"/>
      <c r="P18" s="16"/>
      <c r="Q18" s="16"/>
      <c r="R18" s="34"/>
      <c r="S18" s="33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43"/>
      <c r="AK18" s="16"/>
      <c r="AL18" s="16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7"/>
      <c r="BV18" s="37"/>
      <c r="BW18" s="37"/>
    </row>
    <row r="19" spans="1:75" x14ac:dyDescent="0.25">
      <c r="A19" s="33" t="s">
        <v>70</v>
      </c>
      <c r="B19" s="34">
        <f t="shared" ref="B19:L19" si="2">AVERAGE(B5:B7)</f>
        <v>47.149425287356316</v>
      </c>
      <c r="C19" s="34">
        <f t="shared" si="2"/>
        <v>14.573333333333332</v>
      </c>
      <c r="D19" s="34">
        <f t="shared" si="2"/>
        <v>11.006666666666666</v>
      </c>
      <c r="E19" s="40">
        <f t="shared" si="2"/>
        <v>1.9166666666666667</v>
      </c>
      <c r="F19" s="40">
        <f t="shared" si="2"/>
        <v>4.6366666666666667</v>
      </c>
      <c r="G19" s="40">
        <f t="shared" si="2"/>
        <v>2.4766666666666666</v>
      </c>
      <c r="H19" s="40">
        <f t="shared" si="2"/>
        <v>6.3333333333333339E-2</v>
      </c>
      <c r="I19" s="40">
        <f t="shared" si="2"/>
        <v>0.11666666666666665</v>
      </c>
      <c r="J19" s="40">
        <f t="shared" si="2"/>
        <v>4.3333333333333335E-2</v>
      </c>
      <c r="K19" s="40">
        <f t="shared" si="2"/>
        <v>5.9821199999999998E-2</v>
      </c>
      <c r="L19" s="34">
        <f t="shared" si="2"/>
        <v>12.733333333333334</v>
      </c>
      <c r="M19" s="20">
        <f>SUM(B19:L19)</f>
        <v>94.775913154022987</v>
      </c>
      <c r="N19" s="40">
        <f>AVERAGE(N5:N7)</f>
        <v>22.666666666666668</v>
      </c>
      <c r="O19" s="40">
        <f>AVERAGE(O5:O7)</f>
        <v>30</v>
      </c>
      <c r="P19" s="40">
        <f t="shared" ref="P19:R19" si="3">AVERAGE(P5:P9)</f>
        <v>0.32599999999999996</v>
      </c>
      <c r="Q19" s="40">
        <f t="shared" si="3"/>
        <v>21.139999999999997</v>
      </c>
      <c r="R19" s="40">
        <f t="shared" si="3"/>
        <v>78.860000000000014</v>
      </c>
      <c r="S19" s="33" t="s">
        <v>70</v>
      </c>
      <c r="T19" s="16"/>
      <c r="U19" s="43">
        <f>AVERAGE(U5:U7)</f>
        <v>384.33333333333331</v>
      </c>
      <c r="V19" s="41"/>
      <c r="W19" s="43">
        <f t="shared" ref="W19:AG19" si="4">AVERAGE(W5:W7)</f>
        <v>75</v>
      </c>
      <c r="X19" s="43">
        <f t="shared" si="4"/>
        <v>113.33333333333333</v>
      </c>
      <c r="Y19" s="43">
        <f t="shared" si="4"/>
        <v>33.300000000000004</v>
      </c>
      <c r="Z19" s="40">
        <f t="shared" si="4"/>
        <v>0.33</v>
      </c>
      <c r="AA19" s="34">
        <f t="shared" si="4"/>
        <v>7</v>
      </c>
      <c r="AB19" s="34">
        <f t="shared" si="4"/>
        <v>29.666666666666668</v>
      </c>
      <c r="AC19" s="34">
        <f t="shared" si="4"/>
        <v>57</v>
      </c>
      <c r="AD19" s="40">
        <f t="shared" si="4"/>
        <v>6.35</v>
      </c>
      <c r="AE19" s="34">
        <f t="shared" si="4"/>
        <v>11</v>
      </c>
      <c r="AF19" s="43">
        <f t="shared" si="4"/>
        <v>188.33333333333334</v>
      </c>
      <c r="AG19" s="40">
        <f t="shared" si="4"/>
        <v>3.4666666666666668</v>
      </c>
      <c r="AH19" s="41"/>
      <c r="AI19" s="34">
        <f>AVERAGE(AI5:AI7)</f>
        <v>25</v>
      </c>
      <c r="AJ19" s="41">
        <v>26.333333333333332</v>
      </c>
      <c r="AK19" s="34">
        <f>AVERAGE(AK5:AK7)</f>
        <v>54.333333333333336</v>
      </c>
      <c r="AL19" s="34">
        <f>AVERAGE(AL5:AL7)</f>
        <v>12.066666666666668</v>
      </c>
      <c r="AM19" s="37"/>
      <c r="AN19" s="33" t="s">
        <v>70</v>
      </c>
      <c r="AO19" s="34">
        <f>AVERAGE(AO5:AO7)</f>
        <v>24.5</v>
      </c>
      <c r="AP19" s="34">
        <f t="shared" ref="AP19:BB19" si="5">AVERAGE(AP5:AP7)</f>
        <v>44.5</v>
      </c>
      <c r="AQ19" s="40">
        <f t="shared" si="5"/>
        <v>5.15</v>
      </c>
      <c r="AR19" s="34">
        <f t="shared" si="5"/>
        <v>21</v>
      </c>
      <c r="AS19" s="40">
        <f t="shared" si="5"/>
        <v>4.6500000000000004</v>
      </c>
      <c r="AT19" s="40">
        <f t="shared" si="5"/>
        <v>0.75</v>
      </c>
      <c r="AU19" s="40">
        <f t="shared" si="5"/>
        <v>4.1999999999999993</v>
      </c>
      <c r="AV19" s="40">
        <f t="shared" si="5"/>
        <v>0.65</v>
      </c>
      <c r="AW19" s="40">
        <f t="shared" si="5"/>
        <v>3.55</v>
      </c>
      <c r="AX19" s="40">
        <f t="shared" si="5"/>
        <v>0.68500000000000005</v>
      </c>
      <c r="AY19" s="40">
        <f t="shared" si="5"/>
        <v>1.6</v>
      </c>
      <c r="AZ19" s="40">
        <f t="shared" si="5"/>
        <v>0.22500000000000001</v>
      </c>
      <c r="BA19" s="40">
        <f t="shared" si="5"/>
        <v>0.91999999999999993</v>
      </c>
      <c r="BB19" s="40">
        <f t="shared" si="5"/>
        <v>0.11</v>
      </c>
      <c r="BC19" s="36">
        <v>26.333333333333332</v>
      </c>
      <c r="BD19" s="54">
        <f t="shared" ref="BD19:BO19" si="6">AVERAGE(BD5:BD7)</f>
        <v>66.757493188010898</v>
      </c>
      <c r="BE19" s="54">
        <f t="shared" si="6"/>
        <v>46.499477533960295</v>
      </c>
      <c r="BF19" s="54">
        <f t="shared" si="6"/>
        <v>37.591240875912405</v>
      </c>
      <c r="BG19" s="54">
        <f t="shared" si="6"/>
        <v>29.535864978902957</v>
      </c>
      <c r="BH19" s="54">
        <f t="shared" si="6"/>
        <v>20.129870129870127</v>
      </c>
      <c r="BI19" s="54">
        <f t="shared" si="6"/>
        <v>8.6206896551724146</v>
      </c>
      <c r="BJ19" s="54">
        <f t="shared" si="6"/>
        <v>13.725490196078431</v>
      </c>
      <c r="BK19" s="54">
        <f t="shared" si="6"/>
        <v>11.206896551724137</v>
      </c>
      <c r="BL19" s="54">
        <f t="shared" si="6"/>
        <v>3.709677419354839</v>
      </c>
      <c r="BM19" s="54">
        <f t="shared" si="6"/>
        <v>0.93133167503535497</v>
      </c>
      <c r="BN19" s="54">
        <f t="shared" si="6"/>
        <v>0.51794019161800153</v>
      </c>
      <c r="BO19" s="54">
        <f t="shared" si="6"/>
        <v>17.842999870247827</v>
      </c>
      <c r="BP19" s="35">
        <v>0.83930000000000005</v>
      </c>
      <c r="BQ19" s="35">
        <v>0.60129999999999995</v>
      </c>
      <c r="BR19" s="54">
        <v>17.997</v>
      </c>
      <c r="BS19" s="34"/>
      <c r="BT19" s="34"/>
      <c r="BU19" s="37"/>
      <c r="BV19" s="37"/>
      <c r="BW19" s="37"/>
    </row>
    <row r="20" spans="1:75" x14ac:dyDescent="0.25">
      <c r="A20" s="24" t="s">
        <v>71</v>
      </c>
      <c r="B20" s="34">
        <f>AVERAGE(B10:B17)</f>
        <v>40.036364942528735</v>
      </c>
      <c r="C20" s="40">
        <f>AVERAGE(C10:C17)</f>
        <v>9.6244999999999994</v>
      </c>
      <c r="D20" s="34">
        <f t="shared" ref="D20:L20" si="7">AVERAGE(D10:D17)</f>
        <v>11.762499999999999</v>
      </c>
      <c r="E20" s="40">
        <f t="shared" si="7"/>
        <v>2.11375</v>
      </c>
      <c r="F20" s="40">
        <f t="shared" si="7"/>
        <v>3.1937499999999996</v>
      </c>
      <c r="G20" s="40">
        <f t="shared" si="7"/>
        <v>3.2637499999999999</v>
      </c>
      <c r="H20" s="40">
        <f t="shared" si="7"/>
        <v>2.75E-2</v>
      </c>
      <c r="I20" s="40">
        <f t="shared" si="7"/>
        <v>6.8750000000000006E-2</v>
      </c>
      <c r="J20" s="40">
        <f t="shared" si="7"/>
        <v>3.2500000000000001E-2</v>
      </c>
      <c r="K20" s="40">
        <f t="shared" si="7"/>
        <v>9.9644699999999975E-2</v>
      </c>
      <c r="L20" s="34">
        <f t="shared" si="7"/>
        <v>28.9</v>
      </c>
      <c r="M20" s="20">
        <f>SUM(B20:L20)</f>
        <v>99.123009642528729</v>
      </c>
      <c r="N20" s="40">
        <f t="shared" ref="N20:R20" si="8">AVERAGE(N10:N17)</f>
        <v>37.862499999999997</v>
      </c>
      <c r="O20" s="40">
        <f t="shared" si="8"/>
        <v>2.6637499999999998</v>
      </c>
      <c r="P20" s="40">
        <f t="shared" si="8"/>
        <v>7.5449999999999999</v>
      </c>
      <c r="Q20" s="40">
        <f t="shared" si="8"/>
        <v>1.325</v>
      </c>
      <c r="R20" s="40">
        <f t="shared" si="8"/>
        <v>98.674999999999997</v>
      </c>
      <c r="S20" s="13" t="s">
        <v>71</v>
      </c>
      <c r="T20" s="14"/>
      <c r="U20" s="43">
        <f>AVERAGE(U10:U17)</f>
        <v>13.87125</v>
      </c>
      <c r="V20" s="26"/>
      <c r="W20" s="43">
        <f t="shared" ref="W20:AG20" si="9">AVERAGE(W10:W17)</f>
        <v>221.625</v>
      </c>
      <c r="X20" s="43">
        <f t="shared" si="9"/>
        <v>168.625</v>
      </c>
      <c r="Y20" s="43">
        <f t="shared" si="9"/>
        <v>20.924999999999997</v>
      </c>
      <c r="Z20" s="40">
        <f t="shared" si="9"/>
        <v>0.38874999999999993</v>
      </c>
      <c r="AA20" s="34">
        <f t="shared" si="9"/>
        <v>5</v>
      </c>
      <c r="AB20" s="34">
        <f t="shared" si="9"/>
        <v>51.625</v>
      </c>
      <c r="AC20" s="34">
        <f t="shared" si="9"/>
        <v>88.75</v>
      </c>
      <c r="AD20" s="40">
        <f t="shared" si="9"/>
        <v>6.2</v>
      </c>
      <c r="AE20" s="34">
        <f t="shared" si="9"/>
        <v>11.25</v>
      </c>
      <c r="AF20" s="34">
        <f t="shared" si="9"/>
        <v>12.015000000000001</v>
      </c>
      <c r="AG20" s="40">
        <f t="shared" si="9"/>
        <v>3.5375000000000001</v>
      </c>
      <c r="AH20" s="14"/>
      <c r="AI20" s="34">
        <f>AVERAGE(AI10:AI17)</f>
        <v>39</v>
      </c>
      <c r="AJ20" s="34">
        <f>AVERAGE(AJ10:AJ17)</f>
        <v>29</v>
      </c>
      <c r="AK20" s="43">
        <f>AVERAGE(AK10:AK17)</f>
        <v>132.625</v>
      </c>
      <c r="AL20" s="34">
        <f>AVERAGE(AL10:AL17)</f>
        <v>13.9375</v>
      </c>
      <c r="AN20" s="8" t="s">
        <v>71</v>
      </c>
      <c r="AO20" s="34">
        <f>AVERAGE(AO10:AO17)</f>
        <v>17.833333333333332</v>
      </c>
      <c r="AP20" s="34">
        <f t="shared" ref="AP20:BB20" si="10">AVERAGE(AP10:AP17)</f>
        <v>36.166666666666664</v>
      </c>
      <c r="AQ20" s="40">
        <f t="shared" si="10"/>
        <v>4.3500000000000005</v>
      </c>
      <c r="AR20" s="34">
        <f t="shared" si="10"/>
        <v>17.5</v>
      </c>
      <c r="AS20" s="40">
        <f t="shared" si="10"/>
        <v>3.9333333333333336</v>
      </c>
      <c r="AT20" s="40">
        <f t="shared" si="10"/>
        <v>0.72833333333333339</v>
      </c>
      <c r="AU20" s="40">
        <f t="shared" si="10"/>
        <v>3.9833333333333338</v>
      </c>
      <c r="AV20" s="40">
        <f t="shared" si="10"/>
        <v>0.6283333333333333</v>
      </c>
      <c r="AW20" s="40">
        <f t="shared" si="10"/>
        <v>3.8666666666666667</v>
      </c>
      <c r="AX20" s="40">
        <f t="shared" si="10"/>
        <v>0.77166666666666683</v>
      </c>
      <c r="AY20" s="40">
        <f t="shared" si="10"/>
        <v>2.0500000000000003</v>
      </c>
      <c r="AZ20" s="40">
        <f t="shared" si="10"/>
        <v>0.30333333333333329</v>
      </c>
      <c r="BA20" s="40">
        <f t="shared" si="10"/>
        <v>1.8349999999999997</v>
      </c>
      <c r="BB20" s="40">
        <f t="shared" si="10"/>
        <v>0.25000000000000006</v>
      </c>
      <c r="BC20" s="20">
        <v>29</v>
      </c>
      <c r="BD20" s="54">
        <f t="shared" ref="BD20:BO20" si="11">AVERAGE(BD10:BD17)</f>
        <v>48.592188919164393</v>
      </c>
      <c r="BE20" s="54">
        <f t="shared" si="11"/>
        <v>37.791710205503307</v>
      </c>
      <c r="BF20" s="54">
        <f t="shared" si="11"/>
        <v>31.751824817518244</v>
      </c>
      <c r="BG20" s="54">
        <f t="shared" si="11"/>
        <v>24.613220815752459</v>
      </c>
      <c r="BH20" s="54">
        <f t="shared" si="11"/>
        <v>17.027417027417027</v>
      </c>
      <c r="BI20" s="54">
        <f t="shared" si="11"/>
        <v>8.3716475095785441</v>
      </c>
      <c r="BJ20" s="54">
        <f t="shared" si="11"/>
        <v>13.017429193899781</v>
      </c>
      <c r="BK20" s="54">
        <f t="shared" si="11"/>
        <v>10.83333333333333</v>
      </c>
      <c r="BL20" s="54">
        <f t="shared" si="11"/>
        <v>7.3991935483870961</v>
      </c>
      <c r="BM20" s="54">
        <f t="shared" si="11"/>
        <v>0.96032563501333679</v>
      </c>
      <c r="BN20" s="54">
        <f t="shared" si="11"/>
        <v>0.55086946043469565</v>
      </c>
      <c r="BO20" s="54">
        <f t="shared" si="11"/>
        <v>8.317684213401872</v>
      </c>
      <c r="BP20" s="32">
        <v>0.78549999999999998</v>
      </c>
      <c r="BQ20" s="32">
        <v>0.51170000000000004</v>
      </c>
      <c r="BR20" s="32">
        <v>11.077999999999999</v>
      </c>
      <c r="BS20" s="21"/>
      <c r="BT20" s="21"/>
    </row>
    <row r="21" spans="1:75" x14ac:dyDescent="0.25">
      <c r="A21" s="27" t="s">
        <v>72</v>
      </c>
      <c r="B21" s="28"/>
      <c r="C21" s="28"/>
      <c r="D21" s="28"/>
      <c r="E21" s="28"/>
      <c r="F21" s="28"/>
      <c r="G21" s="28"/>
      <c r="H21" s="28"/>
      <c r="I21" s="28"/>
      <c r="J21" s="28"/>
      <c r="S21" s="8" t="s">
        <v>73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9"/>
      <c r="AN21" s="13" t="s">
        <v>74</v>
      </c>
      <c r="AO21" s="25">
        <v>21</v>
      </c>
      <c r="AP21" s="25">
        <v>39</v>
      </c>
      <c r="AQ21" s="25">
        <v>4.9000000000000004</v>
      </c>
      <c r="AR21" s="20">
        <v>19</v>
      </c>
      <c r="AS21" s="20">
        <v>4.3</v>
      </c>
      <c r="AT21" s="20">
        <v>0.8</v>
      </c>
      <c r="AU21" s="20">
        <v>3.6</v>
      </c>
      <c r="AV21" s="22">
        <v>0.6</v>
      </c>
      <c r="AW21" s="22">
        <v>2.7</v>
      </c>
      <c r="AX21" s="22"/>
      <c r="AY21" s="22">
        <v>1.8</v>
      </c>
      <c r="AZ21" s="22"/>
      <c r="BA21" s="22">
        <v>1.4</v>
      </c>
      <c r="BB21" s="20"/>
      <c r="BC21" s="20">
        <v>16</v>
      </c>
      <c r="BD21" s="20"/>
      <c r="BE21" s="20"/>
      <c r="BF21" s="20"/>
      <c r="BG21" s="20"/>
      <c r="BH21" s="20"/>
      <c r="BI21" s="20"/>
      <c r="BJ21" s="20"/>
      <c r="BK21" s="20"/>
      <c r="BL21" s="23"/>
      <c r="BM21" s="23"/>
      <c r="BN21" s="23"/>
      <c r="BP21">
        <v>0.83930000000000005</v>
      </c>
      <c r="BQ21">
        <v>0.60129999999999995</v>
      </c>
      <c r="BR21">
        <v>17.997</v>
      </c>
    </row>
    <row r="22" spans="1:75" x14ac:dyDescent="0.25">
      <c r="A22" t="s">
        <v>75</v>
      </c>
      <c r="S22" s="13" t="s">
        <v>76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5"/>
      <c r="AN22" s="8" t="s">
        <v>77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52"/>
      <c r="BD22" s="8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75" x14ac:dyDescent="0.25">
      <c r="S23" t="s">
        <v>75</v>
      </c>
      <c r="AN23" s="29" t="s">
        <v>78</v>
      </c>
      <c r="AO23" s="4">
        <v>19</v>
      </c>
      <c r="AP23" s="4">
        <v>38</v>
      </c>
      <c r="AQ23" s="4">
        <v>4.9000000000000004</v>
      </c>
      <c r="AR23" s="4">
        <v>19</v>
      </c>
      <c r="AS23" s="4">
        <v>4.5999999999999996</v>
      </c>
      <c r="AT23" s="4">
        <v>1</v>
      </c>
      <c r="AU23" s="4">
        <v>4.2</v>
      </c>
      <c r="AV23" s="4">
        <v>0.7</v>
      </c>
      <c r="AW23" s="4">
        <v>3.3</v>
      </c>
      <c r="AX23" s="4"/>
      <c r="AY23" s="4">
        <v>2</v>
      </c>
      <c r="AZ23" s="4"/>
      <c r="BA23" s="4">
        <v>1.6</v>
      </c>
      <c r="BB23" s="4"/>
      <c r="BC23" s="52">
        <v>20</v>
      </c>
      <c r="BD23" s="13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5"/>
    </row>
    <row r="24" spans="1:75" x14ac:dyDescent="0.25">
      <c r="AN24" s="1" t="s">
        <v>87</v>
      </c>
      <c r="AO24" s="2"/>
      <c r="AP24" s="2"/>
      <c r="AQ24" s="2"/>
      <c r="AS24" s="2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2"/>
      <c r="BE24" s="10"/>
      <c r="BF24" s="11"/>
      <c r="BG24" s="11"/>
      <c r="BH24" s="11"/>
      <c r="BI24" s="2"/>
      <c r="BJ24" s="2"/>
      <c r="BK24" s="2"/>
      <c r="BL24" s="2"/>
      <c r="BM24" s="2"/>
      <c r="BN24" s="2"/>
      <c r="BO24" s="2"/>
      <c r="BP24" s="2"/>
      <c r="BQ24" s="3"/>
    </row>
    <row r="25" spans="1:75" x14ac:dyDescent="0.25">
      <c r="AN25" t="s">
        <v>88</v>
      </c>
      <c r="AO25">
        <v>16</v>
      </c>
      <c r="AP25">
        <v>28</v>
      </c>
      <c r="AQ25">
        <v>4.7</v>
      </c>
      <c r="AR25">
        <v>21</v>
      </c>
      <c r="AS25">
        <v>5.3</v>
      </c>
      <c r="AT25">
        <v>1.4</v>
      </c>
      <c r="AU25">
        <v>5.9</v>
      </c>
      <c r="AV25">
        <v>0.9</v>
      </c>
      <c r="AW25">
        <v>4.9000000000000004</v>
      </c>
      <c r="AY25">
        <v>3.1</v>
      </c>
      <c r="BA25">
        <v>2.7</v>
      </c>
      <c r="BC25">
        <v>29</v>
      </c>
    </row>
    <row r="26" spans="1:75" x14ac:dyDescent="0.25">
      <c r="AN26" t="s">
        <v>89</v>
      </c>
    </row>
  </sheetData>
  <sortState ref="A8:BW9">
    <sortCondition descending="1" ref="B8:B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Oxide</vt:lpstr>
      <vt:lpstr>Carbonate</vt:lpstr>
      <vt:lpstr>OriginalData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maynarjb</cp:lastModifiedBy>
  <dcterms:created xsi:type="dcterms:W3CDTF">2010-09-06T16:15:15Z</dcterms:created>
  <dcterms:modified xsi:type="dcterms:W3CDTF">2014-06-16T08:42:51Z</dcterms:modified>
</cp:coreProperties>
</file>