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China\"/>
    </mc:Choice>
  </mc:AlternateContent>
  <bookViews>
    <workbookView xWindow="0" yWindow="90" windowWidth="19140" windowHeight="77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L22" i="1" l="1"/>
  <c r="D22" i="1"/>
  <c r="C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Z20" i="1"/>
  <c r="BY20" i="1"/>
  <c r="BX20" i="1"/>
  <c r="BW20" i="1"/>
  <c r="BV20" i="1"/>
  <c r="BU20" i="1"/>
  <c r="BT20" i="1"/>
  <c r="BS20" i="1"/>
  <c r="BR20" i="1"/>
  <c r="CC20" i="1" s="1"/>
  <c r="BO20" i="1"/>
  <c r="BZ19" i="1"/>
  <c r="BY19" i="1"/>
  <c r="BX19" i="1"/>
  <c r="BW19" i="1"/>
  <c r="BV19" i="1"/>
  <c r="BU19" i="1"/>
  <c r="BT19" i="1"/>
  <c r="BS19" i="1"/>
  <c r="BR19" i="1"/>
  <c r="CC19" i="1" s="1"/>
  <c r="BO19" i="1"/>
  <c r="BZ18" i="1"/>
  <c r="BY18" i="1"/>
  <c r="BX18" i="1"/>
  <c r="BW18" i="1"/>
  <c r="BV18" i="1"/>
  <c r="BU18" i="1"/>
  <c r="BT18" i="1"/>
  <c r="BS18" i="1"/>
  <c r="BR18" i="1"/>
  <c r="CC18" i="1" s="1"/>
  <c r="BO18" i="1"/>
  <c r="BZ17" i="1"/>
  <c r="BY17" i="1"/>
  <c r="BX17" i="1"/>
  <c r="BW17" i="1"/>
  <c r="BV17" i="1"/>
  <c r="BU17" i="1"/>
  <c r="BT17" i="1"/>
  <c r="BS17" i="1"/>
  <c r="BR17" i="1"/>
  <c r="CC17" i="1" s="1"/>
  <c r="BO17" i="1"/>
  <c r="BZ16" i="1"/>
  <c r="BY16" i="1"/>
  <c r="BX16" i="1"/>
  <c r="BW16" i="1"/>
  <c r="BV16" i="1"/>
  <c r="BU16" i="1"/>
  <c r="BT16" i="1"/>
  <c r="BS16" i="1"/>
  <c r="BR16" i="1"/>
  <c r="CC16" i="1" s="1"/>
  <c r="BO16" i="1"/>
  <c r="BZ15" i="1"/>
  <c r="BY15" i="1"/>
  <c r="BX15" i="1"/>
  <c r="BW15" i="1"/>
  <c r="BV15" i="1"/>
  <c r="BU15" i="1"/>
  <c r="BT15" i="1"/>
  <c r="BS15" i="1"/>
  <c r="BR15" i="1"/>
  <c r="CC15" i="1" s="1"/>
  <c r="BO15" i="1"/>
  <c r="BZ14" i="1"/>
  <c r="BY14" i="1"/>
  <c r="BX14" i="1"/>
  <c r="BW14" i="1"/>
  <c r="BV14" i="1"/>
  <c r="BU14" i="1"/>
  <c r="BT14" i="1"/>
  <c r="BS14" i="1"/>
  <c r="BR14" i="1"/>
  <c r="CC14" i="1" s="1"/>
  <c r="BO14" i="1"/>
  <c r="BZ13" i="1"/>
  <c r="BY13" i="1"/>
  <c r="BX13" i="1"/>
  <c r="BW13" i="1"/>
  <c r="CB13" i="1" s="1"/>
  <c r="BV13" i="1"/>
  <c r="BU13" i="1"/>
  <c r="BT13" i="1"/>
  <c r="BS13" i="1"/>
  <c r="CA13" i="1" s="1"/>
  <c r="BR13" i="1"/>
  <c r="CC13" i="1" s="1"/>
  <c r="BO13" i="1"/>
  <c r="BZ12" i="1"/>
  <c r="BY12" i="1"/>
  <c r="BX12" i="1"/>
  <c r="BW12" i="1"/>
  <c r="BV12" i="1"/>
  <c r="BU12" i="1"/>
  <c r="BT12" i="1"/>
  <c r="BS12" i="1"/>
  <c r="BR12" i="1"/>
  <c r="CC12" i="1" s="1"/>
  <c r="BO12" i="1"/>
  <c r="BZ11" i="1"/>
  <c r="BY11" i="1"/>
  <c r="BX11" i="1"/>
  <c r="BW11" i="1"/>
  <c r="BV11" i="1"/>
  <c r="BU11" i="1"/>
  <c r="BT11" i="1"/>
  <c r="BS11" i="1"/>
  <c r="CA11" i="1" s="1"/>
  <c r="BR11" i="1"/>
  <c r="CC11" i="1" s="1"/>
  <c r="BO11" i="1"/>
  <c r="BZ10" i="1"/>
  <c r="BY10" i="1"/>
  <c r="BX10" i="1"/>
  <c r="BW10" i="1"/>
  <c r="BV10" i="1"/>
  <c r="BU10" i="1"/>
  <c r="BT10" i="1"/>
  <c r="BS10" i="1"/>
  <c r="BR10" i="1"/>
  <c r="CC10" i="1" s="1"/>
  <c r="BO10" i="1"/>
  <c r="BZ9" i="1"/>
  <c r="BY9" i="1"/>
  <c r="BX9" i="1"/>
  <c r="BW9" i="1"/>
  <c r="BV9" i="1"/>
  <c r="BU9" i="1"/>
  <c r="BT9" i="1"/>
  <c r="BS9" i="1"/>
  <c r="BR9" i="1"/>
  <c r="CC9" i="1" s="1"/>
  <c r="BO9" i="1"/>
  <c r="CI8" i="1"/>
  <c r="CH8" i="1"/>
  <c r="BQ8" i="1"/>
  <c r="BP8" i="1"/>
  <c r="BN8" i="1"/>
  <c r="BM8" i="1"/>
  <c r="BL8" i="1"/>
  <c r="BK8" i="1"/>
  <c r="BJ8" i="1"/>
  <c r="BI8" i="1"/>
  <c r="BZ8" i="1" s="1"/>
  <c r="BH8" i="1"/>
  <c r="BY8" i="1" s="1"/>
  <c r="BG8" i="1"/>
  <c r="BX8" i="1" s="1"/>
  <c r="BF8" i="1"/>
  <c r="BW8" i="1" s="1"/>
  <c r="BE8" i="1"/>
  <c r="BV8" i="1" s="1"/>
  <c r="BD8" i="1"/>
  <c r="BU8" i="1" s="1"/>
  <c r="BC8" i="1"/>
  <c r="BT8" i="1" s="1"/>
  <c r="BB8" i="1"/>
  <c r="BS8" i="1" s="1"/>
  <c r="BA8" i="1"/>
  <c r="BR8" i="1" s="1"/>
  <c r="CC8" i="1" s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F8" i="1"/>
  <c r="AE8" i="1"/>
  <c r="AD8" i="1"/>
  <c r="AC8" i="1"/>
  <c r="AB8" i="1"/>
  <c r="AA8" i="1"/>
  <c r="W8" i="1"/>
  <c r="V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B14" i="1" l="1"/>
  <c r="CB15" i="1"/>
  <c r="CA16" i="1"/>
  <c r="CB16" i="1"/>
  <c r="CA18" i="1"/>
  <c r="CB19" i="1"/>
  <c r="CA9" i="1"/>
  <c r="CA19" i="1"/>
  <c r="CB10" i="1"/>
  <c r="CA12" i="1"/>
  <c r="CB12" i="1"/>
  <c r="CA14" i="1"/>
  <c r="CA15" i="1"/>
  <c r="CA17" i="1"/>
  <c r="CB17" i="1"/>
  <c r="CB9" i="1"/>
  <c r="BO8" i="1"/>
  <c r="CA10" i="1"/>
  <c r="CB11" i="1"/>
  <c r="CB18" i="1"/>
  <c r="CA20" i="1"/>
  <c r="CB20" i="1"/>
  <c r="CA8" i="1"/>
  <c r="CB8" i="1"/>
</calcChain>
</file>

<file path=xl/sharedStrings.xml><?xml version="1.0" encoding="utf-8"?>
<sst xmlns="http://schemas.openxmlformats.org/spreadsheetml/2006/main" count="276" uniqueCount="126">
  <si>
    <t>Xiangtan</t>
  </si>
  <si>
    <t>Liu, T-B., Maynard, J.B., and Alten, J., 2006, Superheavy S isotopes from glacier-associated sediments of the Neoproterozoic of south China: Oceanic anoxia or sulfate limitation?, in Kesler, S.E., and Ohmoto, H., eds., Evolution of Early Earth's Atmosphere, Hydrosphere and Biosphere--Constraints from Ore Deposits: Boulder CO, Geological Society of America, Memoir 198, p. 205-222.</t>
  </si>
  <si>
    <t>Sample Name</t>
  </si>
  <si>
    <t>Mn</t>
  </si>
  <si>
    <t>Fe</t>
  </si>
  <si>
    <t>Si</t>
  </si>
  <si>
    <t>Al</t>
  </si>
  <si>
    <t>Ca</t>
  </si>
  <si>
    <t>Mg</t>
  </si>
  <si>
    <t>K</t>
  </si>
  <si>
    <t>Na</t>
  </si>
  <si>
    <t>Ti</t>
  </si>
  <si>
    <t>P</t>
  </si>
  <si>
    <t>LOI</t>
  </si>
  <si>
    <t>total</t>
  </si>
  <si>
    <r>
      <t>C</t>
    </r>
    <r>
      <rPr>
        <vertAlign val="subscript"/>
        <sz val="8"/>
        <rFont val="Arial"/>
        <family val="2"/>
      </rPr>
      <t>carb</t>
    </r>
  </si>
  <si>
    <r>
      <t>C</t>
    </r>
    <r>
      <rPr>
        <vertAlign val="subscript"/>
        <sz val="8"/>
        <rFont val="Arial"/>
        <family val="2"/>
      </rPr>
      <t>org</t>
    </r>
  </si>
  <si>
    <t>S</t>
  </si>
  <si>
    <r>
      <t>d</t>
    </r>
    <r>
      <rPr>
        <vertAlign val="superscript"/>
        <sz val="8"/>
        <rFont val="Arial"/>
        <family val="2"/>
      </rPr>
      <t>34</t>
    </r>
    <r>
      <rPr>
        <sz val="8"/>
        <rFont val="Arial"/>
        <family val="2"/>
      </rPr>
      <t>S pyrite</t>
    </r>
  </si>
  <si>
    <t xml:space="preserve">Analysis Unit     </t>
  </si>
  <si>
    <t>%</t>
  </si>
  <si>
    <t>permil</t>
  </si>
  <si>
    <t xml:space="preserve">As                  </t>
  </si>
  <si>
    <t xml:space="preserve">Ba                  </t>
  </si>
  <si>
    <t>Cd</t>
  </si>
  <si>
    <t>Co</t>
  </si>
  <si>
    <t>Cr</t>
  </si>
  <si>
    <t xml:space="preserve">Cu                  </t>
  </si>
  <si>
    <t xml:space="preserve">Mo                  </t>
  </si>
  <si>
    <t xml:space="preserve">Nb                  </t>
  </si>
  <si>
    <t xml:space="preserve">Ni                  </t>
  </si>
  <si>
    <t xml:space="preserve">Pb                  </t>
  </si>
  <si>
    <t xml:space="preserve">Rb                  </t>
  </si>
  <si>
    <t xml:space="preserve">Sr                  </t>
  </si>
  <si>
    <t xml:space="preserve">Th                  </t>
  </si>
  <si>
    <t xml:space="preserve">U                   </t>
  </si>
  <si>
    <t xml:space="preserve">V                   </t>
  </si>
  <si>
    <t xml:space="preserve">Y                   </t>
  </si>
  <si>
    <t>Zn</t>
  </si>
  <si>
    <t>Zr</t>
  </si>
  <si>
    <t xml:space="preserve">Ag                  </t>
  </si>
  <si>
    <t xml:space="preserve">Bi                  </t>
  </si>
  <si>
    <t xml:space="preserve">Cs                  </t>
  </si>
  <si>
    <t xml:space="preserve">Ga                  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</si>
  <si>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</si>
  <si>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</si>
  <si>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</si>
  <si>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</si>
  <si>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</si>
  <si>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</si>
  <si>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 xml:space="preserve">La                  </t>
  </si>
  <si>
    <t xml:space="preserve">Ce                  </t>
  </si>
  <si>
    <t xml:space="preserve">Pr                  </t>
  </si>
  <si>
    <t xml:space="preserve">Nd                  </t>
  </si>
  <si>
    <t xml:space="preserve">Sm                  </t>
  </si>
  <si>
    <t xml:space="preserve">Eu                  </t>
  </si>
  <si>
    <t xml:space="preserve">Gd                  </t>
  </si>
  <si>
    <t xml:space="preserve">Tb                  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</si>
  <si>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</si>
  <si>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</si>
  <si>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</si>
  <si>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</si>
  <si>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 xml:space="preserve">Yb                  </t>
  </si>
  <si>
    <t xml:space="preserve">Lu                  </t>
  </si>
  <si>
    <t>Sum REE</t>
  </si>
  <si>
    <t>Ce/Ce*</t>
  </si>
  <si>
    <t>Eu/Eu*</t>
  </si>
  <si>
    <t>chondrite values from Tayl9or &amp; McLennan table A2</t>
  </si>
  <si>
    <t>At Al = 0</t>
  </si>
  <si>
    <t>oxide</t>
  </si>
  <si>
    <t xml:space="preserve">ppm                 </t>
  </si>
  <si>
    <t>ppm</t>
  </si>
  <si>
    <t>nasc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</si>
  <si>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</si>
  <si>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</si>
  <si>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</si>
  <si>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</si>
  <si>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</si>
  <si>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</si>
  <si>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</si>
  <si>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</si>
  <si>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</si>
  <si>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LaN/YbN</t>
  </si>
  <si>
    <t>Zr/TiO2</t>
  </si>
  <si>
    <t>Corg</t>
  </si>
  <si>
    <t>Mo</t>
  </si>
  <si>
    <t>lithol</t>
  </si>
  <si>
    <t>resorted</t>
  </si>
  <si>
    <t>avg ore</t>
  </si>
  <si>
    <t xml:space="preserve">XT-1.3              </t>
  </si>
  <si>
    <t>Mn ore</t>
  </si>
  <si>
    <t>o</t>
  </si>
  <si>
    <t xml:space="preserve">XT-2.4              </t>
  </si>
  <si>
    <t xml:space="preserve">XT-3.7              </t>
  </si>
  <si>
    <t xml:space="preserve">XT-0.6               </t>
  </si>
  <si>
    <t xml:space="preserve">XT-0.4              </t>
  </si>
  <si>
    <t xml:space="preserve">XT-4.5              </t>
  </si>
  <si>
    <t xml:space="preserve">XT-6.1              </t>
  </si>
  <si>
    <t>shale</t>
  </si>
  <si>
    <t>s</t>
  </si>
  <si>
    <t xml:space="preserve">XT-0.3              </t>
  </si>
  <si>
    <t xml:space="preserve">XT-8.1              </t>
  </si>
  <si>
    <t xml:space="preserve">     &lt;1</t>
  </si>
  <si>
    <t xml:space="preserve">XT-4.3              </t>
  </si>
  <si>
    <t>dolomite</t>
  </si>
  <si>
    <t>d</t>
  </si>
  <si>
    <t xml:space="preserve">XT-7.2              </t>
  </si>
  <si>
    <t xml:space="preserve">XT-4.2              </t>
  </si>
  <si>
    <t>avg host</t>
  </si>
  <si>
    <t>As</t>
  </si>
  <si>
    <t>Ba</t>
  </si>
  <si>
    <t>Cu</t>
  </si>
  <si>
    <t>Nb</t>
  </si>
  <si>
    <t xml:space="preserve">Ni </t>
  </si>
  <si>
    <t>Pb</t>
  </si>
  <si>
    <t>Rb</t>
  </si>
  <si>
    <t xml:space="preserve">Sc </t>
  </si>
  <si>
    <t>Sr</t>
  </si>
  <si>
    <t>Th</t>
  </si>
  <si>
    <t xml:space="preserve">U </t>
  </si>
  <si>
    <t>V</t>
  </si>
  <si>
    <t>Y</t>
  </si>
  <si>
    <t>Table 1</t>
  </si>
  <si>
    <t>Table 2</t>
  </si>
  <si>
    <t>Table 3</t>
  </si>
  <si>
    <t>Zhu&amp;Yao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</si>
</sst>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" fontId="3" fillId="0" borderId="0"/>
  </cellStyleXfs>
  <cellXfs count="26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1" fontId="3" fillId="0" borderId="0" xfId="1" applyNumberFormat="1"/>
    <xf numFmtId="1" fontId="0" fillId="0" borderId="0" xfId="0" applyNumberFormat="1"/>
    <xf numFmtId="1" fontId="3" fillId="0" borderId="0" xfId="1" applyNumberFormat="1" applyFont="1" applyFill="1"/>
    <xf numFmtId="164" fontId="3" fillId="0" borderId="0" xfId="1" applyNumberFormat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8" fillId="0" borderId="0" xfId="0" applyFont="1"/>
    <xf numFmtId="1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2" fontId="4" fillId="0" borderId="0" xfId="1" applyNumberFormat="1" applyFont="1"/>
    <xf numFmtId="164" fontId="4" fillId="0" borderId="0" xfId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165" fontId="0" fillId="0" borderId="0" xfId="0" applyNumberFormat="1"/>
    <xf numFmtId="2" fontId="4" fillId="2" borderId="0" xfId="0" applyNumberFormat="1" applyFont="1" applyFill="1"/>
    <xf numFmtId="0" fontId="4" fillId="2" borderId="0" xfId="0" applyFont="1" applyFill="1"/>
    <xf numFmtId="1" fontId="4" fillId="0" borderId="0" xfId="1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4" fillId="3" borderId="0" xfId="0" applyNumberFormat="1" applyFont="1" applyFill="1"/>
    <xf numFmtId="0" fontId="4" fillId="3" borderId="0" xfId="0" applyFont="1" applyFill="1" applyAlignment="1">
      <alignment horizontal="right"/>
    </xf>
  </cellXfs>
  <cellStyles count="2">
    <cellStyle name="Comma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1467186820279"/>
          <c:y val="3.9687291099336441E-2"/>
          <c:w val="0.84712610377254749"/>
          <c:h val="0.844205948787214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7943069957788352"/>
                  <c:y val="0.2650130529930408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[1]Xiangtan!$F$9:$F$19</c:f>
              <c:numCache>
                <c:formatCode>General</c:formatCode>
                <c:ptCount val="11"/>
                <c:pt idx="0">
                  <c:v>0.8</c:v>
                </c:pt>
                <c:pt idx="1">
                  <c:v>5.01</c:v>
                </c:pt>
                <c:pt idx="2">
                  <c:v>5.26</c:v>
                </c:pt>
                <c:pt idx="3">
                  <c:v>6.57</c:v>
                </c:pt>
                <c:pt idx="4">
                  <c:v>8.4700000000000006</c:v>
                </c:pt>
                <c:pt idx="5">
                  <c:v>8.25</c:v>
                </c:pt>
                <c:pt idx="6">
                  <c:v>9.68</c:v>
                </c:pt>
                <c:pt idx="7">
                  <c:v>11.63</c:v>
                </c:pt>
                <c:pt idx="8">
                  <c:v>14.16</c:v>
                </c:pt>
                <c:pt idx="9">
                  <c:v>1.33</c:v>
                </c:pt>
                <c:pt idx="10">
                  <c:v>15.29</c:v>
                </c:pt>
              </c:numCache>
            </c:numRef>
          </c:xVal>
          <c:yVal>
            <c:numRef>
              <c:f>[1]Xiangtan!$CB$9:$CB$19</c:f>
              <c:numCache>
                <c:formatCode>General</c:formatCode>
                <c:ptCount val="11"/>
                <c:pt idx="0">
                  <c:v>0.66324604099931994</c:v>
                </c:pt>
                <c:pt idx="1">
                  <c:v>0.60753760240701338</c:v>
                </c:pt>
                <c:pt idx="2">
                  <c:v>0.65178799176334679</c:v>
                </c:pt>
                <c:pt idx="3">
                  <c:v>0.58631266234357304</c:v>
                </c:pt>
                <c:pt idx="4">
                  <c:v>0.49396109000536392</c:v>
                </c:pt>
                <c:pt idx="5">
                  <c:v>0.40521614979253301</c:v>
                </c:pt>
                <c:pt idx="6">
                  <c:v>0.57098068573027994</c:v>
                </c:pt>
                <c:pt idx="7">
                  <c:v>0.5628463438390835</c:v>
                </c:pt>
                <c:pt idx="8">
                  <c:v>0.6583777920722006</c:v>
                </c:pt>
                <c:pt idx="9">
                  <c:v>0.69261523676918102</c:v>
                </c:pt>
                <c:pt idx="10">
                  <c:v>0.53672111428173075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927928"/>
        <c:axId val="499928320"/>
      </c:scatterChart>
      <c:valAx>
        <c:axId val="49992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9928320"/>
        <c:crosses val="autoZero"/>
        <c:crossBetween val="midCat"/>
      </c:valAx>
      <c:valAx>
        <c:axId val="499928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9927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1467186820279"/>
          <c:y val="3.9687291099336441E-2"/>
          <c:w val="0.84712610377254749"/>
          <c:h val="0.844205948787214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3883577394354527"/>
                  <c:y val="0.3877635402813254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[1]Xiangtan!$F$9:$F$19</c:f>
              <c:numCache>
                <c:formatCode>General</c:formatCode>
                <c:ptCount val="11"/>
                <c:pt idx="0">
                  <c:v>0.8</c:v>
                </c:pt>
                <c:pt idx="1">
                  <c:v>5.01</c:v>
                </c:pt>
                <c:pt idx="2">
                  <c:v>5.26</c:v>
                </c:pt>
                <c:pt idx="3">
                  <c:v>6.57</c:v>
                </c:pt>
                <c:pt idx="4">
                  <c:v>8.4700000000000006</c:v>
                </c:pt>
                <c:pt idx="5">
                  <c:v>8.25</c:v>
                </c:pt>
                <c:pt idx="6">
                  <c:v>9.68</c:v>
                </c:pt>
                <c:pt idx="7">
                  <c:v>11.63</c:v>
                </c:pt>
                <c:pt idx="8">
                  <c:v>14.16</c:v>
                </c:pt>
                <c:pt idx="9">
                  <c:v>1.33</c:v>
                </c:pt>
                <c:pt idx="10">
                  <c:v>15.29</c:v>
                </c:pt>
              </c:numCache>
            </c:numRef>
          </c:xVal>
          <c:yVal>
            <c:numRef>
              <c:f>[1]Xiangtan!$CC$9:$CC$19</c:f>
              <c:numCache>
                <c:formatCode>General</c:formatCode>
                <c:ptCount val="11"/>
                <c:pt idx="0">
                  <c:v>2.938040516526478</c:v>
                </c:pt>
                <c:pt idx="1">
                  <c:v>4.0410815342695452</c:v>
                </c:pt>
                <c:pt idx="2">
                  <c:v>2.5953557907935663</c:v>
                </c:pt>
                <c:pt idx="3">
                  <c:v>3.0899074219532934</c:v>
                </c:pt>
                <c:pt idx="4">
                  <c:v>3.0295465270272328</c:v>
                </c:pt>
                <c:pt idx="5">
                  <c:v>3.1292025899933242</c:v>
                </c:pt>
                <c:pt idx="6">
                  <c:v>6.8075486931072762</c:v>
                </c:pt>
                <c:pt idx="7">
                  <c:v>4.1228301135841772</c:v>
                </c:pt>
                <c:pt idx="8">
                  <c:v>4.0336160181244836</c:v>
                </c:pt>
                <c:pt idx="9">
                  <c:v>1.8633619089863944</c:v>
                </c:pt>
                <c:pt idx="10">
                  <c:v>5.2596393679949465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957056"/>
        <c:axId val="499957448"/>
      </c:scatterChart>
      <c:valAx>
        <c:axId val="4999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9957448"/>
        <c:crosses val="autoZero"/>
        <c:crossBetween val="midCat"/>
      </c:valAx>
      <c:valAx>
        <c:axId val="499957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LaN/YbN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9957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ore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6293547681539806"/>
                  <c:y val="-7.8626786235053953E-2"/>
                </c:manualLayout>
              </c:layout>
              <c:numFmt formatCode="General" sourceLinked="0"/>
            </c:trendlineLbl>
          </c:trendline>
          <c:xVal>
            <c:numRef>
              <c:f>[1]Xiangtan!$CH$9:$CH$15</c:f>
              <c:numCache>
                <c:formatCode>General</c:formatCode>
                <c:ptCount val="7"/>
                <c:pt idx="0">
                  <c:v>0.55000000000000004</c:v>
                </c:pt>
                <c:pt idx="1">
                  <c:v>2.0699999999999998</c:v>
                </c:pt>
                <c:pt idx="2">
                  <c:v>1.5760000000000001</c:v>
                </c:pt>
                <c:pt idx="3">
                  <c:v>1.46835</c:v>
                </c:pt>
                <c:pt idx="4">
                  <c:v>0.91169999999999995</c:v>
                </c:pt>
                <c:pt idx="5">
                  <c:v>2.758</c:v>
                </c:pt>
                <c:pt idx="6">
                  <c:v>2.9929999999999999</c:v>
                </c:pt>
              </c:numCache>
            </c:numRef>
          </c:xVal>
          <c:yVal>
            <c:numRef>
              <c:f>[1]Xiangtan!$CI$9:$CI$15</c:f>
              <c:numCache>
                <c:formatCode>General</c:formatCode>
                <c:ptCount val="7"/>
                <c:pt idx="0">
                  <c:v>8</c:v>
                </c:pt>
                <c:pt idx="1">
                  <c:v>38</c:v>
                </c:pt>
                <c:pt idx="2">
                  <c:v>25</c:v>
                </c:pt>
                <c:pt idx="3">
                  <c:v>5</c:v>
                </c:pt>
                <c:pt idx="4">
                  <c:v>14</c:v>
                </c:pt>
                <c:pt idx="5">
                  <c:v>17</c:v>
                </c:pt>
                <c:pt idx="6">
                  <c:v>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958232"/>
        <c:axId val="499958624"/>
      </c:scatterChart>
      <c:valAx>
        <c:axId val="499958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TOC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9958624"/>
        <c:crosses val="autoZero"/>
        <c:crossBetween val="midCat"/>
      </c:valAx>
      <c:valAx>
        <c:axId val="499958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 ppm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9958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1467186820279"/>
          <c:y val="3.9687291099336441E-2"/>
          <c:w val="0.84712610377254749"/>
          <c:h val="0.844205948787214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7943069957788363"/>
                  <c:y val="0.2650130529930408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[1]Xiangtan!$F$9:$F$20</c:f>
              <c:numCache>
                <c:formatCode>General</c:formatCode>
                <c:ptCount val="12"/>
                <c:pt idx="0">
                  <c:v>0.8</c:v>
                </c:pt>
                <c:pt idx="1">
                  <c:v>5.01</c:v>
                </c:pt>
                <c:pt idx="2">
                  <c:v>5.26</c:v>
                </c:pt>
                <c:pt idx="3">
                  <c:v>6.57</c:v>
                </c:pt>
                <c:pt idx="4">
                  <c:v>8.4700000000000006</c:v>
                </c:pt>
                <c:pt idx="5">
                  <c:v>8.25</c:v>
                </c:pt>
                <c:pt idx="6">
                  <c:v>9.68</c:v>
                </c:pt>
                <c:pt idx="7">
                  <c:v>11.63</c:v>
                </c:pt>
                <c:pt idx="8">
                  <c:v>14.16</c:v>
                </c:pt>
                <c:pt idx="9">
                  <c:v>1.33</c:v>
                </c:pt>
                <c:pt idx="10">
                  <c:v>15.29</c:v>
                </c:pt>
                <c:pt idx="11">
                  <c:v>14.2</c:v>
                </c:pt>
              </c:numCache>
            </c:numRef>
          </c:xVal>
          <c:yVal>
            <c:numRef>
              <c:f>[1]Xiangtan!$CA$9:$CA$20</c:f>
              <c:numCache>
                <c:formatCode>General</c:formatCode>
                <c:ptCount val="12"/>
                <c:pt idx="0">
                  <c:v>1.4353228925775838</c:v>
                </c:pt>
                <c:pt idx="1">
                  <c:v>1.26389984209234</c:v>
                </c:pt>
                <c:pt idx="2">
                  <c:v>1.3873955841642962</c:v>
                </c:pt>
                <c:pt idx="3">
                  <c:v>1.3762296983322155</c:v>
                </c:pt>
                <c:pt idx="4">
                  <c:v>1.1112746213160163</c:v>
                </c:pt>
                <c:pt idx="5">
                  <c:v>1.1982436922142361</c:v>
                </c:pt>
                <c:pt idx="6">
                  <c:v>1.3068540129313535</c:v>
                </c:pt>
                <c:pt idx="7">
                  <c:v>1.1287054798922216</c:v>
                </c:pt>
                <c:pt idx="8">
                  <c:v>0.8376667431222854</c:v>
                </c:pt>
                <c:pt idx="9">
                  <c:v>0.95777830925842466</c:v>
                </c:pt>
                <c:pt idx="10">
                  <c:v>0.86992928468190966</c:v>
                </c:pt>
                <c:pt idx="11">
                  <c:v>0.8520127658974268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056184"/>
        <c:axId val="498056576"/>
      </c:scatterChart>
      <c:valAx>
        <c:axId val="4980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8056576"/>
        <c:crosses val="autoZero"/>
        <c:crossBetween val="midCat"/>
      </c:valAx>
      <c:valAx>
        <c:axId val="498056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8056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0</xdr:rowOff>
    </xdr:from>
    <xdr:to>
      <xdr:col>31</xdr:col>
      <xdr:colOff>304800</xdr:colOff>
      <xdr:row>43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25</xdr:row>
      <xdr:rowOff>0</xdr:rowOff>
    </xdr:from>
    <xdr:to>
      <xdr:col>51</xdr:col>
      <xdr:colOff>514350</xdr:colOff>
      <xdr:row>43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89</xdr:col>
      <xdr:colOff>419100</xdr:colOff>
      <xdr:row>6</xdr:row>
      <xdr:rowOff>68580</xdr:rowOff>
    </xdr:from>
    <xdr:to>
      <xdr:col>97</xdr:col>
      <xdr:colOff>114300</xdr:colOff>
      <xdr:row>21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25</xdr:row>
      <xdr:rowOff>0</xdr:rowOff>
    </xdr:from>
    <xdr:to>
      <xdr:col>18</xdr:col>
      <xdr:colOff>95250</xdr:colOff>
      <xdr:row>43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esktop/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dilabad"/>
      <sheetName val="Ananai"/>
      <sheetName val="Autlan"/>
      <sheetName val="Azul"/>
      <sheetName val="BaldKnob"/>
      <sheetName val="Binkilic"/>
      <sheetName val="BlueJay"/>
      <sheetName val="Bonai-Keonjhar"/>
      <sheetName val="Bronk"/>
      <sheetName val="Cevretepe"/>
      <sheetName val="Chiatura"/>
      <sheetName val="Conta_Historia"/>
      <sheetName val="Datangpo"/>
      <sheetName val="Dawashan"/>
      <sheetName val="Drimos-Aroania"/>
      <sheetName val="E Carp"/>
      <sheetName val="EnKafala"/>
      <sheetName val="Faizuly-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"/>
      <sheetName val="Manuels R"/>
      <sheetName val="Minle"/>
      <sheetName val="Moanda"/>
      <sheetName val="Mokta"/>
      <sheetName val="Molango"/>
      <sheetName val="Morro da Mina"/>
      <sheetName val="Nikopol"/>
      <sheetName val="Noda"/>
      <sheetName val="Nsuta"/>
      <sheetName val="NsutaREE"/>
      <sheetName val="Obrochiste"/>
      <sheetName val="Ocakli"/>
      <sheetName val="Otjosundo"/>
      <sheetName val="Pipji"/>
      <sheetName val="Postmas"/>
      <sheetName val="Sandur"/>
      <sheetName val="Serra do Navio"/>
      <sheetName val="Sjogruvan"/>
      <sheetName val="Splawa"/>
      <sheetName val="Chart15"/>
      <sheetName val="Eu_Al tanganshan"/>
      <sheetName val="Tambao"/>
      <sheetName val="Tanganshan"/>
      <sheetName val="Taojiang"/>
      <sheetName val="Tiantaishan"/>
      <sheetName val="Tokoro"/>
      <sheetName val="Ulukent"/>
      <sheetName val="UmBogma"/>
      <sheetName val="Urkut"/>
      <sheetName val="Urucum"/>
      <sheetName val="Usa"/>
      <sheetName val="Vani"/>
      <sheetName val="Vittinki"/>
      <sheetName val="Wafangzi"/>
      <sheetName val="WhiteOak"/>
      <sheetName val="Woodie"/>
      <sheetName val="Xialei"/>
      <sheetName val="Xiangtan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9">
          <cell r="F9">
            <v>0.8</v>
          </cell>
          <cell r="CA9">
            <v>1.4353228925775838</v>
          </cell>
          <cell r="CB9">
            <v>0.66324604099931994</v>
          </cell>
          <cell r="CC9">
            <v>2.938040516526478</v>
          </cell>
          <cell r="CH9">
            <v>0.55000000000000004</v>
          </cell>
          <cell r="CI9">
            <v>8</v>
          </cell>
        </row>
        <row r="10">
          <cell r="F10">
            <v>5.01</v>
          </cell>
          <cell r="CA10">
            <v>1.26389984209234</v>
          </cell>
          <cell r="CB10">
            <v>0.60753760240701338</v>
          </cell>
          <cell r="CC10">
            <v>4.0410815342695452</v>
          </cell>
          <cell r="CH10">
            <v>2.0699999999999998</v>
          </cell>
          <cell r="CI10">
            <v>38</v>
          </cell>
        </row>
        <row r="11">
          <cell r="F11">
            <v>5.26</v>
          </cell>
          <cell r="CA11">
            <v>1.3873955841642962</v>
          </cell>
          <cell r="CB11">
            <v>0.65178799176334679</v>
          </cell>
          <cell r="CC11">
            <v>2.5953557907935663</v>
          </cell>
          <cell r="CH11">
            <v>1.5760000000000001</v>
          </cell>
          <cell r="CI11">
            <v>25</v>
          </cell>
        </row>
        <row r="12">
          <cell r="F12">
            <v>6.57</v>
          </cell>
          <cell r="CA12">
            <v>1.3762296983322155</v>
          </cell>
          <cell r="CB12">
            <v>0.58631266234357304</v>
          </cell>
          <cell r="CC12">
            <v>3.0899074219532934</v>
          </cell>
          <cell r="CH12">
            <v>1.46835</v>
          </cell>
          <cell r="CI12">
            <v>5</v>
          </cell>
        </row>
        <row r="13">
          <cell r="F13">
            <v>8.4700000000000006</v>
          </cell>
          <cell r="CA13">
            <v>1.1112746213160163</v>
          </cell>
          <cell r="CB13">
            <v>0.49396109000536392</v>
          </cell>
          <cell r="CC13">
            <v>3.0295465270272328</v>
          </cell>
          <cell r="CH13">
            <v>0.91169999999999995</v>
          </cell>
          <cell r="CI13">
            <v>14</v>
          </cell>
        </row>
        <row r="14">
          <cell r="F14">
            <v>8.25</v>
          </cell>
          <cell r="CA14">
            <v>1.1982436922142361</v>
          </cell>
          <cell r="CB14">
            <v>0.40521614979253301</v>
          </cell>
          <cell r="CC14">
            <v>3.1292025899933242</v>
          </cell>
          <cell r="CH14">
            <v>2.758</v>
          </cell>
          <cell r="CI14">
            <v>17</v>
          </cell>
        </row>
        <row r="15">
          <cell r="F15">
            <v>9.68</v>
          </cell>
          <cell r="CA15">
            <v>1.3068540129313535</v>
          </cell>
          <cell r="CB15">
            <v>0.57098068573027994</v>
          </cell>
          <cell r="CC15">
            <v>6.8075486931072762</v>
          </cell>
          <cell r="CH15">
            <v>2.9929999999999999</v>
          </cell>
          <cell r="CI15">
            <v>62</v>
          </cell>
        </row>
        <row r="16">
          <cell r="F16">
            <v>11.63</v>
          </cell>
          <cell r="CA16">
            <v>1.1287054798922216</v>
          </cell>
          <cell r="CB16">
            <v>0.5628463438390835</v>
          </cell>
          <cell r="CC16">
            <v>4.1228301135841772</v>
          </cell>
        </row>
        <row r="17">
          <cell r="F17">
            <v>14.16</v>
          </cell>
          <cell r="CA17">
            <v>0.8376667431222854</v>
          </cell>
          <cell r="CB17">
            <v>0.6583777920722006</v>
          </cell>
          <cell r="CC17">
            <v>4.0336160181244836</v>
          </cell>
        </row>
        <row r="18">
          <cell r="F18">
            <v>1.33</v>
          </cell>
          <cell r="CA18">
            <v>0.95777830925842466</v>
          </cell>
          <cell r="CB18">
            <v>0.69261523676918102</v>
          </cell>
          <cell r="CC18">
            <v>1.8633619089863944</v>
          </cell>
        </row>
        <row r="19">
          <cell r="F19">
            <v>15.29</v>
          </cell>
          <cell r="CA19">
            <v>0.86992928468190966</v>
          </cell>
          <cell r="CB19">
            <v>0.53672111428173075</v>
          </cell>
          <cell r="CC19">
            <v>5.2596393679949465</v>
          </cell>
        </row>
        <row r="20">
          <cell r="F20">
            <v>14.2</v>
          </cell>
          <cell r="CA20">
            <v>0.8520127658974268</v>
          </cell>
        </row>
      </sheetData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6"/>
  <sheetViews>
    <sheetView tabSelected="1" topLeftCell="A4" workbookViewId="0">
      <selection activeCell="A23" sqref="A23"/>
    </sheetView>
  </sheetViews>
  <sheetFormatPr defaultRowHeight="15" x14ac:dyDescent="0.25"/>
  <cols>
    <col min="3" max="17" width="5.7109375" customWidth="1"/>
    <col min="18" max="18" width="7.28515625" customWidth="1"/>
    <col min="22" max="23" width="5" customWidth="1"/>
    <col min="27" max="32" width="5" customWidth="1"/>
    <col min="34" max="38" width="5" customWidth="1"/>
    <col min="39" max="39" width="5.5703125" customWidth="1"/>
    <col min="40" max="40" width="6" customWidth="1"/>
    <col min="41" max="41" width="5.5703125" customWidth="1"/>
    <col min="42" max="50" width="5" customWidth="1"/>
    <col min="53" max="53" width="5.5703125" customWidth="1"/>
    <col min="54" max="54" width="5.140625" customWidth="1"/>
    <col min="55" max="66" width="5.28515625" customWidth="1"/>
    <col min="67" max="67" width="7.140625" customWidth="1"/>
    <col min="68" max="68" width="6.42578125" customWidth="1"/>
    <col min="69" max="69" width="6" customWidth="1"/>
  </cols>
  <sheetData>
    <row r="1" spans="1:88" ht="15.75" x14ac:dyDescent="0.25">
      <c r="A1" t="s">
        <v>0</v>
      </c>
      <c r="C1" s="1"/>
    </row>
    <row r="2" spans="1:88" ht="15.75" x14ac:dyDescent="0.25">
      <c r="C2" s="1" t="s">
        <v>1</v>
      </c>
    </row>
    <row r="3" spans="1:88" ht="15.75" x14ac:dyDescent="0.25">
      <c r="A3" s="2" t="s">
        <v>122</v>
      </c>
      <c r="C3" s="3">
        <v>1</v>
      </c>
      <c r="D3" s="4">
        <v>2</v>
      </c>
      <c r="E3" s="3">
        <v>3</v>
      </c>
      <c r="F3" s="4">
        <v>4</v>
      </c>
      <c r="G3" s="3">
        <v>5</v>
      </c>
      <c r="H3" s="5">
        <v>6</v>
      </c>
      <c r="I3" s="3">
        <v>7</v>
      </c>
      <c r="J3" s="3">
        <v>8</v>
      </c>
      <c r="K3" s="3">
        <v>9</v>
      </c>
      <c r="L3" s="3">
        <v>10</v>
      </c>
      <c r="M3" s="3"/>
      <c r="N3" s="6"/>
      <c r="O3" s="7"/>
      <c r="P3" s="7"/>
      <c r="Q3" s="7"/>
    </row>
    <row r="4" spans="1:88" ht="15.75" x14ac:dyDescent="0.25">
      <c r="A4" s="8" t="s">
        <v>2</v>
      </c>
      <c r="B4" s="8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9" t="s">
        <v>18</v>
      </c>
      <c r="S4" s="10" t="s">
        <v>123</v>
      </c>
      <c r="AY4" s="2" t="s">
        <v>124</v>
      </c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11"/>
      <c r="BP4" s="12"/>
      <c r="BQ4" s="12"/>
    </row>
    <row r="5" spans="1:88" x14ac:dyDescent="0.25">
      <c r="A5" s="8" t="s">
        <v>19</v>
      </c>
      <c r="B5" s="8"/>
      <c r="C5" s="8" t="s">
        <v>20</v>
      </c>
      <c r="D5" s="8" t="s">
        <v>20</v>
      </c>
      <c r="E5" s="8" t="s">
        <v>20</v>
      </c>
      <c r="F5" s="8" t="s">
        <v>20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20</v>
      </c>
      <c r="L5" s="8" t="s">
        <v>20</v>
      </c>
      <c r="M5" s="8" t="s">
        <v>20</v>
      </c>
      <c r="N5" s="8" t="s">
        <v>20</v>
      </c>
      <c r="O5" s="8" t="s">
        <v>20</v>
      </c>
      <c r="P5" s="8" t="s">
        <v>20</v>
      </c>
      <c r="Q5" s="8" t="s">
        <v>20</v>
      </c>
      <c r="R5" s="8" t="s">
        <v>21</v>
      </c>
      <c r="S5" s="8" t="s">
        <v>2</v>
      </c>
      <c r="T5" s="8"/>
      <c r="V5" s="8" t="s">
        <v>22</v>
      </c>
      <c r="W5" s="8" t="s">
        <v>23</v>
      </c>
      <c r="X5" s="8" t="s">
        <v>24</v>
      </c>
      <c r="Y5" s="8" t="s">
        <v>25</v>
      </c>
      <c r="Z5" s="8" t="s">
        <v>26</v>
      </c>
      <c r="AA5" s="8" t="s">
        <v>27</v>
      </c>
      <c r="AB5" s="8" t="s">
        <v>28</v>
      </c>
      <c r="AC5" s="8" t="s">
        <v>29</v>
      </c>
      <c r="AD5" s="8" t="s">
        <v>30</v>
      </c>
      <c r="AE5" s="8" t="s">
        <v>31</v>
      </c>
      <c r="AF5" s="8" t="s">
        <v>32</v>
      </c>
      <c r="AH5" s="8" t="s">
        <v>33</v>
      </c>
      <c r="AI5" s="8" t="s">
        <v>34</v>
      </c>
      <c r="AJ5" s="8" t="s">
        <v>35</v>
      </c>
      <c r="AK5" s="8" t="s">
        <v>36</v>
      </c>
      <c r="AL5" s="8" t="s">
        <v>37</v>
      </c>
      <c r="AM5" s="8" t="s">
        <v>38</v>
      </c>
      <c r="AN5" s="8" t="s">
        <v>39</v>
      </c>
      <c r="AO5" s="8" t="s">
        <v>40</v>
      </c>
      <c r="AP5" s="8" t="s">
        <v>41</v>
      </c>
      <c r="AQ5" s="8" t="s">
        <v>42</v>
      </c>
      <c r="AR5" s="8" t="s">
        <v>43</v>
      </c>
      <c r="AS5" s="8" t="s">
        <v>44</v>
      </c>
      <c r="AT5" s="8" t="s">
        <v>45</v>
      </c>
      <c r="AU5" s="8" t="s">
        <v>46</v>
      </c>
      <c r="AV5" s="8" t="s">
        <v>47</v>
      </c>
      <c r="AW5" s="8" t="s">
        <v>48</v>
      </c>
      <c r="AX5" s="8" t="s">
        <v>49</v>
      </c>
      <c r="AY5" s="8" t="s">
        <v>2</v>
      </c>
      <c r="AZ5" s="8"/>
      <c r="BA5" s="8" t="s">
        <v>50</v>
      </c>
      <c r="BB5" s="8" t="s">
        <v>51</v>
      </c>
      <c r="BC5" s="8" t="s">
        <v>52</v>
      </c>
      <c r="BD5" s="8" t="s">
        <v>53</v>
      </c>
      <c r="BE5" s="8" t="s">
        <v>54</v>
      </c>
      <c r="BF5" s="8" t="s">
        <v>55</v>
      </c>
      <c r="BG5" s="8" t="s">
        <v>56</v>
      </c>
      <c r="BH5" s="8" t="s">
        <v>57</v>
      </c>
      <c r="BI5" s="8" t="s">
        <v>58</v>
      </c>
      <c r="BJ5" s="8" t="s">
        <v>59</v>
      </c>
      <c r="BK5" s="8" t="s">
        <v>60</v>
      </c>
      <c r="BL5" s="8" t="s">
        <v>61</v>
      </c>
      <c r="BM5" s="8" t="s">
        <v>62</v>
      </c>
      <c r="BN5" s="8" t="s">
        <v>63</v>
      </c>
      <c r="BO5" s="8" t="s">
        <v>64</v>
      </c>
      <c r="BP5" s="8" t="s">
        <v>65</v>
      </c>
      <c r="BQ5" s="8" t="s">
        <v>66</v>
      </c>
      <c r="BR5">
        <v>0.36699999999999999</v>
      </c>
      <c r="BS5">
        <v>0.95699999999999996</v>
      </c>
      <c r="BT5">
        <v>0.13700000000000001</v>
      </c>
      <c r="BU5">
        <v>0.71099999999999997</v>
      </c>
      <c r="BV5">
        <v>0.23100000000000001</v>
      </c>
      <c r="BW5">
        <v>8.6999999999999994E-2</v>
      </c>
      <c r="BX5">
        <v>0.30599999999999999</v>
      </c>
      <c r="BY5">
        <v>5.8000000000000003E-2</v>
      </c>
      <c r="BZ5">
        <v>0.248</v>
      </c>
      <c r="CA5" t="s">
        <v>67</v>
      </c>
      <c r="CD5" t="s">
        <v>68</v>
      </c>
    </row>
    <row r="6" spans="1:88" x14ac:dyDescent="0.25">
      <c r="A6" s="8"/>
      <c r="B6" s="8"/>
      <c r="C6" s="8" t="s">
        <v>69</v>
      </c>
      <c r="D6" s="8" t="s">
        <v>69</v>
      </c>
      <c r="E6" s="8" t="s">
        <v>69</v>
      </c>
      <c r="F6" s="8" t="s">
        <v>69</v>
      </c>
      <c r="G6" s="8" t="s">
        <v>69</v>
      </c>
      <c r="H6" s="8" t="s">
        <v>69</v>
      </c>
      <c r="I6" s="8" t="s">
        <v>69</v>
      </c>
      <c r="J6" s="8" t="s">
        <v>69</v>
      </c>
      <c r="K6" s="8" t="s">
        <v>69</v>
      </c>
      <c r="L6" s="8" t="s">
        <v>69</v>
      </c>
      <c r="M6" s="8" t="s">
        <v>69</v>
      </c>
      <c r="N6" s="8" t="s">
        <v>69</v>
      </c>
      <c r="O6" s="8"/>
      <c r="P6" s="8"/>
      <c r="Q6" s="8"/>
      <c r="R6" s="8"/>
      <c r="S6" s="8" t="s">
        <v>19</v>
      </c>
      <c r="T6" s="8"/>
      <c r="V6" s="8" t="s">
        <v>70</v>
      </c>
      <c r="W6" s="8" t="s">
        <v>70</v>
      </c>
      <c r="AA6" s="8" t="s">
        <v>70</v>
      </c>
      <c r="AB6" s="8" t="s">
        <v>70</v>
      </c>
      <c r="AC6" s="8" t="s">
        <v>70</v>
      </c>
      <c r="AD6" s="8" t="s">
        <v>70</v>
      </c>
      <c r="AE6" s="8" t="s">
        <v>70</v>
      </c>
      <c r="AF6" s="8" t="s">
        <v>70</v>
      </c>
      <c r="AH6" s="8" t="s">
        <v>70</v>
      </c>
      <c r="AI6" s="8" t="s">
        <v>70</v>
      </c>
      <c r="AJ6" s="8" t="s">
        <v>70</v>
      </c>
      <c r="AK6" s="8" t="s">
        <v>70</v>
      </c>
      <c r="AL6" s="8" t="s">
        <v>70</v>
      </c>
      <c r="AM6" s="8" t="s">
        <v>71</v>
      </c>
      <c r="AN6" s="8" t="s">
        <v>71</v>
      </c>
      <c r="AO6" s="8" t="s">
        <v>70</v>
      </c>
      <c r="AP6" s="8" t="s">
        <v>70</v>
      </c>
      <c r="AQ6" s="8" t="s">
        <v>70</v>
      </c>
      <c r="AR6" s="8" t="s">
        <v>70</v>
      </c>
      <c r="AS6" s="8" t="s">
        <v>70</v>
      </c>
      <c r="AT6" s="8" t="s">
        <v>70</v>
      </c>
      <c r="AU6" s="8" t="s">
        <v>70</v>
      </c>
      <c r="AV6" s="8" t="s">
        <v>70</v>
      </c>
      <c r="AW6" s="8" t="s">
        <v>70</v>
      </c>
      <c r="AX6" s="8" t="s">
        <v>70</v>
      </c>
      <c r="AY6" s="8" t="s">
        <v>19</v>
      </c>
      <c r="AZ6" s="8"/>
      <c r="BA6" s="8" t="s">
        <v>70</v>
      </c>
      <c r="BB6" s="8" t="s">
        <v>70</v>
      </c>
      <c r="BC6" s="8" t="s">
        <v>70</v>
      </c>
      <c r="BD6" s="8" t="s">
        <v>70</v>
      </c>
      <c r="BE6" s="8" t="s">
        <v>70</v>
      </c>
      <c r="BF6" s="8" t="s">
        <v>70</v>
      </c>
      <c r="BG6" s="8" t="s">
        <v>70</v>
      </c>
      <c r="BH6" s="8" t="s">
        <v>70</v>
      </c>
      <c r="BI6" s="8" t="s">
        <v>70</v>
      </c>
      <c r="BJ6" s="8" t="s">
        <v>70</v>
      </c>
      <c r="BK6" s="8" t="s">
        <v>70</v>
      </c>
      <c r="BL6" s="8" t="s">
        <v>70</v>
      </c>
      <c r="BM6" s="8" t="s">
        <v>70</v>
      </c>
      <c r="BN6" s="8" t="s">
        <v>70</v>
      </c>
      <c r="BO6" s="8" t="s">
        <v>71</v>
      </c>
      <c r="BP6" s="8" t="s">
        <v>72</v>
      </c>
      <c r="BQ6" s="8" t="s">
        <v>72</v>
      </c>
      <c r="BR6" t="s">
        <v>73</v>
      </c>
      <c r="BS6" t="s">
        <v>74</v>
      </c>
      <c r="BT6" t="s">
        <v>75</v>
      </c>
      <c r="BU6" t="s">
        <v>76</v>
      </c>
      <c r="BV6" t="s">
        <v>77</v>
      </c>
      <c r="BW6" t="s">
        <v>78</v>
      </c>
      <c r="BX6" t="s">
        <v>79</v>
      </c>
      <c r="BY6" t="s">
        <v>80</v>
      </c>
      <c r="BZ6" t="s">
        <v>81</v>
      </c>
      <c r="CA6" t="s">
        <v>65</v>
      </c>
      <c r="CB6" t="s">
        <v>66</v>
      </c>
      <c r="CC6" t="s">
        <v>82</v>
      </c>
      <c r="CD6" t="s">
        <v>65</v>
      </c>
      <c r="CE6" t="s">
        <v>66</v>
      </c>
      <c r="CF6" t="s">
        <v>82</v>
      </c>
      <c r="CG6" t="s">
        <v>83</v>
      </c>
      <c r="CH6" t="s">
        <v>84</v>
      </c>
      <c r="CI6" t="s">
        <v>85</v>
      </c>
      <c r="CJ6" t="s">
        <v>86</v>
      </c>
    </row>
    <row r="7" spans="1:88" x14ac:dyDescent="0.25">
      <c r="A7" s="13" t="s">
        <v>0</v>
      </c>
      <c r="B7" s="8"/>
      <c r="C7" s="8"/>
      <c r="D7" s="8"/>
      <c r="E7" s="8"/>
      <c r="F7" s="8"/>
      <c r="G7" s="8"/>
      <c r="H7" s="8"/>
      <c r="I7" s="14"/>
      <c r="J7" s="14"/>
      <c r="K7" s="14"/>
      <c r="L7" s="14"/>
      <c r="M7" s="8"/>
      <c r="N7" s="15"/>
      <c r="O7" s="8"/>
      <c r="P7" s="8"/>
      <c r="Q7" s="8"/>
      <c r="R7" s="8"/>
      <c r="S7" s="13" t="s">
        <v>0</v>
      </c>
      <c r="T7" s="8"/>
      <c r="V7" s="16"/>
      <c r="W7" s="16"/>
      <c r="AA7" s="16"/>
      <c r="AB7" s="16"/>
      <c r="AC7" s="16"/>
      <c r="AD7" s="16"/>
      <c r="AE7" s="16"/>
      <c r="AF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3" t="s">
        <v>0</v>
      </c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12"/>
      <c r="BQ7" s="12"/>
      <c r="CH7" t="s">
        <v>87</v>
      </c>
    </row>
    <row r="8" spans="1:88" x14ac:dyDescent="0.25">
      <c r="A8" s="8" t="s">
        <v>88</v>
      </c>
      <c r="B8" s="8"/>
      <c r="C8" s="12">
        <f>(C9+C10+C11+C13+C14+C12)/6</f>
        <v>34.577777777777776</v>
      </c>
      <c r="D8" s="12">
        <f>(D9+D10+D11+D13+D14+D12)/6</f>
        <v>3.4822222222222226</v>
      </c>
      <c r="E8" s="12">
        <f t="shared" ref="E8:R8" si="0">(E9+E10+E11+E13+E14+E12)/6</f>
        <v>25.620833333333337</v>
      </c>
      <c r="F8" s="12">
        <f t="shared" si="0"/>
        <v>5.7266666666666666</v>
      </c>
      <c r="G8" s="12">
        <f t="shared" si="0"/>
        <v>2.1266666666666665</v>
      </c>
      <c r="H8" s="12">
        <f t="shared" si="0"/>
        <v>1.6866666666666668</v>
      </c>
      <c r="I8" s="12">
        <f t="shared" si="0"/>
        <v>1.5169444444444444</v>
      </c>
      <c r="J8" s="12">
        <f t="shared" si="0"/>
        <v>0.14194444444444443</v>
      </c>
      <c r="K8" s="12">
        <f t="shared" si="0"/>
        <v>0.3758333333333333</v>
      </c>
      <c r="L8" s="12">
        <f t="shared" si="0"/>
        <v>0.2902777777777778</v>
      </c>
      <c r="M8" s="12">
        <f t="shared" si="0"/>
        <v>24.464166666666667</v>
      </c>
      <c r="N8" s="12">
        <f t="shared" si="0"/>
        <v>100.00472222222221</v>
      </c>
      <c r="O8" s="12">
        <f t="shared" si="0"/>
        <v>5.9512972222222222</v>
      </c>
      <c r="P8" s="12">
        <f t="shared" si="0"/>
        <v>1.5556749999999999</v>
      </c>
      <c r="Q8" s="12">
        <f t="shared" si="0"/>
        <v>2.3648638888888889</v>
      </c>
      <c r="R8" s="12">
        <f t="shared" si="0"/>
        <v>42.596944444444446</v>
      </c>
      <c r="S8" s="8"/>
      <c r="T8" s="8"/>
      <c r="V8" s="11">
        <f t="shared" ref="V8:W8" si="1">(V9+V10+V11+V13+V14+V12)/6</f>
        <v>110.35000000000001</v>
      </c>
      <c r="W8" s="11">
        <f t="shared" si="1"/>
        <v>3737.1666666666665</v>
      </c>
      <c r="AA8" s="11">
        <f t="shared" ref="AA8:AF8" si="2">(AA9+AA10+AA11+AA13+AA14+AA12)/6</f>
        <v>31</v>
      </c>
      <c r="AB8" s="11">
        <f t="shared" si="2"/>
        <v>17.833333333333332</v>
      </c>
      <c r="AC8" s="11">
        <f t="shared" si="2"/>
        <v>15.5</v>
      </c>
      <c r="AD8" s="11">
        <f t="shared" si="2"/>
        <v>40.333333333333336</v>
      </c>
      <c r="AE8" s="11">
        <f t="shared" si="2"/>
        <v>19</v>
      </c>
      <c r="AF8" s="11">
        <f t="shared" si="2"/>
        <v>33.199999999999996</v>
      </c>
      <c r="AH8" s="11">
        <f t="shared" ref="AH8:AX8" si="3">(AH9+AH10+AH11+AH13+AH14+AH12)/6</f>
        <v>186.28333333333333</v>
      </c>
      <c r="AI8" s="11">
        <f t="shared" si="3"/>
        <v>6.7166666666666677</v>
      </c>
      <c r="AJ8" s="11">
        <f t="shared" si="3"/>
        <v>2.48</v>
      </c>
      <c r="AK8" s="11">
        <f t="shared" si="3"/>
        <v>84.666666666666671</v>
      </c>
      <c r="AL8" s="11">
        <f t="shared" si="3"/>
        <v>41.15</v>
      </c>
      <c r="AM8" s="11">
        <f t="shared" si="3"/>
        <v>121.22964232143779</v>
      </c>
      <c r="AN8" s="11">
        <f t="shared" si="3"/>
        <v>66.171900531922091</v>
      </c>
      <c r="AO8" s="11">
        <f t="shared" si="3"/>
        <v>3</v>
      </c>
      <c r="AP8" s="12">
        <f t="shared" si="3"/>
        <v>0.19999999999999998</v>
      </c>
      <c r="AQ8" s="11">
        <f t="shared" si="3"/>
        <v>3.75</v>
      </c>
      <c r="AR8" s="11">
        <f t="shared" si="3"/>
        <v>16.666666666666668</v>
      </c>
      <c r="AS8" s="11">
        <f t="shared" si="3"/>
        <v>5.3166666666666664</v>
      </c>
      <c r="AT8" s="11">
        <f t="shared" si="3"/>
        <v>0.93333333333333324</v>
      </c>
      <c r="AU8" s="11">
        <f t="shared" si="3"/>
        <v>3.6666666666666665</v>
      </c>
      <c r="AV8" s="11">
        <f t="shared" si="3"/>
        <v>0.46666666666666673</v>
      </c>
      <c r="AW8" s="11">
        <f t="shared" si="3"/>
        <v>0.31666666666666671</v>
      </c>
      <c r="AX8" s="11">
        <f t="shared" si="3"/>
        <v>2.1666666666666665</v>
      </c>
      <c r="AY8" s="8"/>
      <c r="AZ8" s="8"/>
      <c r="BA8" s="17">
        <f>(BA9+BA10+BA11+BA13+BA14+BA12)/6</f>
        <v>35.866666666666667</v>
      </c>
      <c r="BB8" s="17">
        <f t="shared" ref="BB8:BN8" si="4">(BB9+BB10+BB11+BB13+BB14+BB12)/6</f>
        <v>99.133333333333326</v>
      </c>
      <c r="BC8" s="17">
        <f t="shared" si="4"/>
        <v>9.0299999999999994</v>
      </c>
      <c r="BD8" s="17">
        <f t="shared" si="4"/>
        <v>37.199999999999996</v>
      </c>
      <c r="BE8" s="17">
        <f t="shared" si="4"/>
        <v>7.8666666666666663</v>
      </c>
      <c r="BF8" s="17">
        <f t="shared" si="4"/>
        <v>1.415</v>
      </c>
      <c r="BG8" s="17">
        <f t="shared" si="4"/>
        <v>7.413333333333334</v>
      </c>
      <c r="BH8" s="17">
        <f t="shared" si="4"/>
        <v>1.2066666666666668</v>
      </c>
      <c r="BI8" s="17">
        <f t="shared" si="4"/>
        <v>7.791666666666667</v>
      </c>
      <c r="BJ8" s="17">
        <f t="shared" si="4"/>
        <v>1.5816666666666668</v>
      </c>
      <c r="BK8" s="17">
        <f t="shared" si="4"/>
        <v>4.5383333333333331</v>
      </c>
      <c r="BL8" s="17">
        <f t="shared" si="4"/>
        <v>0.66166666666666674</v>
      </c>
      <c r="BM8" s="17">
        <f t="shared" si="4"/>
        <v>3.8833333333333333</v>
      </c>
      <c r="BN8" s="17">
        <f t="shared" si="4"/>
        <v>0.54333333333333333</v>
      </c>
      <c r="BO8" s="11">
        <f>(BO9+BO10+BO11+BO13+BO14+BO12)/6</f>
        <v>218.13166666666666</v>
      </c>
      <c r="BP8" s="12">
        <f>(BP9+BP10+BP11+BP13+BP14+BP12)/6</f>
        <v>1.2041658545538128</v>
      </c>
      <c r="BQ8" s="12">
        <f>(BQ9+BQ10+BQ11+BQ13+BQ14+BQ12)/6</f>
        <v>0.81606761111918324</v>
      </c>
      <c r="BR8" s="18">
        <f t="shared" ref="BR8:BZ8" si="5">BA8/BR$5</f>
        <v>97.729336966394186</v>
      </c>
      <c r="BS8" s="18">
        <f t="shared" si="5"/>
        <v>103.58760013932428</v>
      </c>
      <c r="BT8" s="18">
        <f t="shared" si="5"/>
        <v>65.912408759124077</v>
      </c>
      <c r="BU8" s="18">
        <f t="shared" si="5"/>
        <v>52.320675105485229</v>
      </c>
      <c r="BV8" s="18">
        <f t="shared" si="5"/>
        <v>34.054834054834053</v>
      </c>
      <c r="BW8" s="18">
        <f t="shared" si="5"/>
        <v>16.264367816091955</v>
      </c>
      <c r="BX8" s="18">
        <f t="shared" si="5"/>
        <v>24.226579520697172</v>
      </c>
      <c r="BY8" s="18">
        <f t="shared" si="5"/>
        <v>20.804597701149426</v>
      </c>
      <c r="BZ8" s="18">
        <f t="shared" si="5"/>
        <v>31.418010752688172</v>
      </c>
      <c r="CA8" s="19">
        <f>BS8/((BR8*BT8)^0.5)</f>
        <v>1.290659563961537</v>
      </c>
      <c r="CB8" s="19">
        <f>BW8/((BV8*BX8)^0.5)</f>
        <v>0.56624157359663707</v>
      </c>
      <c r="CC8" s="19">
        <f>BR8/BZ8</f>
        <v>3.1106150461175304</v>
      </c>
      <c r="CD8" s="19">
        <v>1.393</v>
      </c>
      <c r="CE8">
        <v>0.64200000000000002</v>
      </c>
      <c r="CF8">
        <v>2.2890000000000001</v>
      </c>
      <c r="CH8" s="12">
        <f t="shared" ref="CH8:CI8" si="6">(CH9+CH10+CH11+CH13+CH14+CH12)/6</f>
        <v>1.5556749999999999</v>
      </c>
      <c r="CI8" s="11">
        <f t="shared" si="6"/>
        <v>17.833333333333332</v>
      </c>
    </row>
    <row r="9" spans="1:88" x14ac:dyDescent="0.25">
      <c r="A9" s="8" t="s">
        <v>89</v>
      </c>
      <c r="B9" s="8" t="s">
        <v>90</v>
      </c>
      <c r="C9" s="15">
        <v>49.01</v>
      </c>
      <c r="D9" s="8">
        <v>2.2000000000000002</v>
      </c>
      <c r="E9" s="15">
        <v>17</v>
      </c>
      <c r="F9" s="14">
        <v>0.8</v>
      </c>
      <c r="G9" s="8">
        <v>2.06</v>
      </c>
      <c r="H9" s="8">
        <v>2.1800000000000002</v>
      </c>
      <c r="I9" s="14">
        <v>0.31</v>
      </c>
      <c r="J9" s="14">
        <v>0.04</v>
      </c>
      <c r="K9" s="14">
        <v>0.15</v>
      </c>
      <c r="L9" s="14">
        <v>0.12</v>
      </c>
      <c r="M9" s="15">
        <v>26.35</v>
      </c>
      <c r="N9" s="15">
        <v>100.2</v>
      </c>
      <c r="O9" s="20">
        <v>8.0670000000000002</v>
      </c>
      <c r="P9" s="20">
        <v>0.55000000000000004</v>
      </c>
      <c r="Q9" s="20">
        <v>0.79930000000000001</v>
      </c>
      <c r="R9" s="21">
        <v>47.36</v>
      </c>
      <c r="S9" s="8" t="s">
        <v>89</v>
      </c>
      <c r="T9" s="8" t="s">
        <v>90</v>
      </c>
      <c r="V9" s="16">
        <v>30.7</v>
      </c>
      <c r="W9" s="16">
        <v>257</v>
      </c>
      <c r="AA9" s="16">
        <v>13</v>
      </c>
      <c r="AB9" s="16">
        <v>8</v>
      </c>
      <c r="AC9" s="16">
        <v>21</v>
      </c>
      <c r="AD9" s="16">
        <v>33</v>
      </c>
      <c r="AE9" s="16">
        <v>8</v>
      </c>
      <c r="AF9" s="16">
        <v>11</v>
      </c>
      <c r="AH9" s="16">
        <v>118</v>
      </c>
      <c r="AI9" s="16">
        <v>1.2</v>
      </c>
      <c r="AJ9" s="16">
        <v>0.72</v>
      </c>
      <c r="AK9" s="16">
        <v>52</v>
      </c>
      <c r="AL9" s="16">
        <v>41.9</v>
      </c>
      <c r="AM9" s="22">
        <v>486.53653236039065</v>
      </c>
      <c r="AN9" s="22">
        <v>29.983543614581251</v>
      </c>
      <c r="AO9" s="16">
        <v>5</v>
      </c>
      <c r="AP9" s="23">
        <v>0.05</v>
      </c>
      <c r="AQ9" s="16">
        <v>0.7</v>
      </c>
      <c r="AR9" s="16">
        <v>13</v>
      </c>
      <c r="AS9" s="16">
        <v>2.9</v>
      </c>
      <c r="AT9" s="16">
        <v>0.4</v>
      </c>
      <c r="AU9" s="16">
        <v>3</v>
      </c>
      <c r="AV9" s="23">
        <v>0.2</v>
      </c>
      <c r="AW9" s="16">
        <v>0.2</v>
      </c>
      <c r="AX9" s="16">
        <v>0.5</v>
      </c>
      <c r="AY9" s="8" t="s">
        <v>89</v>
      </c>
      <c r="AZ9" s="8" t="s">
        <v>90</v>
      </c>
      <c r="BA9" s="8">
        <v>29</v>
      </c>
      <c r="BB9" s="8">
        <v>89.8</v>
      </c>
      <c r="BC9" s="8">
        <v>7.41</v>
      </c>
      <c r="BD9" s="8">
        <v>31.9</v>
      </c>
      <c r="BE9" s="8">
        <v>6.5</v>
      </c>
      <c r="BF9" s="8">
        <v>1.38</v>
      </c>
      <c r="BG9" s="8">
        <v>6.22</v>
      </c>
      <c r="BH9" s="8">
        <v>0.97</v>
      </c>
      <c r="BI9" s="8">
        <v>6.67</v>
      </c>
      <c r="BJ9" s="8">
        <v>1.3</v>
      </c>
      <c r="BK9" s="8">
        <v>3.65</v>
      </c>
      <c r="BL9" s="8">
        <v>0.51</v>
      </c>
      <c r="BM9" s="8">
        <v>2.9</v>
      </c>
      <c r="BN9" s="8">
        <v>0.36</v>
      </c>
      <c r="BO9" s="11">
        <f t="shared" ref="BO9:BO20" si="7">SUM(BA9:BN9)</f>
        <v>188.57</v>
      </c>
      <c r="BP9" s="12">
        <v>1.3342398522894212</v>
      </c>
      <c r="BQ9" s="12">
        <v>0.95289408305039425</v>
      </c>
      <c r="BR9" s="18">
        <f t="shared" ref="BR9:BZ20" si="8">BA9/BR$5</f>
        <v>79.019073569482288</v>
      </c>
      <c r="BS9" s="18">
        <f t="shared" si="8"/>
        <v>93.83490073145245</v>
      </c>
      <c r="BT9" s="18">
        <f t="shared" si="8"/>
        <v>54.087591240875909</v>
      </c>
      <c r="BU9" s="18">
        <f t="shared" si="8"/>
        <v>44.86638537271449</v>
      </c>
      <c r="BV9" s="18">
        <f t="shared" si="8"/>
        <v>28.138528138528137</v>
      </c>
      <c r="BW9" s="18">
        <f t="shared" si="8"/>
        <v>15.862068965517242</v>
      </c>
      <c r="BX9" s="18">
        <f t="shared" si="8"/>
        <v>20.326797385620914</v>
      </c>
      <c r="BY9" s="18">
        <f t="shared" si="8"/>
        <v>16.72413793103448</v>
      </c>
      <c r="BZ9" s="18">
        <f t="shared" si="8"/>
        <v>26.89516129032258</v>
      </c>
      <c r="CA9" s="19">
        <f t="shared" ref="CA9:CA20" si="9">BS9/((BR9*BT9)^0.5)</f>
        <v>1.4353228925775838</v>
      </c>
      <c r="CB9" s="19">
        <f t="shared" ref="CB9:CB20" si="10">BW9/((BV9*BX9)^0.5)</f>
        <v>0.66324604099931994</v>
      </c>
      <c r="CC9" s="19">
        <f t="shared" ref="CC9:CC20" si="11">BR9/BZ9</f>
        <v>2.938040516526478</v>
      </c>
      <c r="CD9" s="19"/>
      <c r="CH9" s="20">
        <v>0.55000000000000004</v>
      </c>
      <c r="CI9" s="16">
        <v>8</v>
      </c>
      <c r="CJ9" t="s">
        <v>91</v>
      </c>
    </row>
    <row r="10" spans="1:88" x14ac:dyDescent="0.25">
      <c r="A10" s="8" t="s">
        <v>92</v>
      </c>
      <c r="B10" s="8" t="s">
        <v>90</v>
      </c>
      <c r="C10" s="15">
        <v>39.81</v>
      </c>
      <c r="D10" s="8">
        <v>4.67</v>
      </c>
      <c r="E10" s="15">
        <v>15.03</v>
      </c>
      <c r="F10" s="8">
        <v>5.01</v>
      </c>
      <c r="G10" s="8">
        <v>2.0499999999999998</v>
      </c>
      <c r="H10" s="8">
        <v>1.43</v>
      </c>
      <c r="I10" s="14">
        <v>1.34</v>
      </c>
      <c r="J10" s="14">
        <v>0.21</v>
      </c>
      <c r="K10" s="14">
        <v>0.54</v>
      </c>
      <c r="L10" s="14">
        <v>0.48</v>
      </c>
      <c r="M10" s="15">
        <v>28.95</v>
      </c>
      <c r="N10" s="15">
        <v>99.52</v>
      </c>
      <c r="O10" s="20">
        <v>6.4939999999999998</v>
      </c>
      <c r="P10" s="20">
        <v>2.0699999999999998</v>
      </c>
      <c r="Q10" s="20">
        <v>3.1419999999999999</v>
      </c>
      <c r="R10" s="21">
        <v>36.82</v>
      </c>
      <c r="S10" s="8" t="s">
        <v>92</v>
      </c>
      <c r="T10" s="8" t="s">
        <v>90</v>
      </c>
      <c r="V10" s="16">
        <v>252</v>
      </c>
      <c r="W10" s="16">
        <v>1140</v>
      </c>
      <c r="AA10" s="16">
        <v>55</v>
      </c>
      <c r="AB10" s="16">
        <v>38</v>
      </c>
      <c r="AC10" s="16">
        <v>23</v>
      </c>
      <c r="AD10" s="16">
        <v>85</v>
      </c>
      <c r="AE10" s="16">
        <v>23</v>
      </c>
      <c r="AF10" s="16">
        <v>35.799999999999997</v>
      </c>
      <c r="AH10" s="16">
        <v>366</v>
      </c>
      <c r="AI10" s="16">
        <v>12.4</v>
      </c>
      <c r="AJ10" s="16">
        <v>5.79</v>
      </c>
      <c r="AK10" s="16">
        <v>137</v>
      </c>
      <c r="AL10" s="16">
        <v>51.5</v>
      </c>
      <c r="AM10" s="22">
        <v>38.112242736580775</v>
      </c>
      <c r="AN10" s="22">
        <v>96.557729542566136</v>
      </c>
      <c r="AO10" s="16">
        <v>3</v>
      </c>
      <c r="AP10" s="16">
        <v>0.4</v>
      </c>
      <c r="AQ10" s="16">
        <v>5.2</v>
      </c>
      <c r="AR10" s="16">
        <v>20</v>
      </c>
      <c r="AS10" s="16">
        <v>11.1</v>
      </c>
      <c r="AT10" s="16">
        <v>1.2</v>
      </c>
      <c r="AU10" s="16">
        <v>4</v>
      </c>
      <c r="AV10" s="16">
        <v>0.6</v>
      </c>
      <c r="AW10" s="16">
        <v>0.6</v>
      </c>
      <c r="AX10" s="16">
        <v>5.2</v>
      </c>
      <c r="AY10" s="8" t="s">
        <v>92</v>
      </c>
      <c r="AZ10" s="8" t="s">
        <v>90</v>
      </c>
      <c r="BA10" s="8">
        <v>48.2</v>
      </c>
      <c r="BB10" s="8">
        <v>127</v>
      </c>
      <c r="BC10" s="8">
        <v>11.5</v>
      </c>
      <c r="BD10" s="8">
        <v>44.2</v>
      </c>
      <c r="BE10" s="8">
        <v>8.3000000000000007</v>
      </c>
      <c r="BF10" s="8">
        <v>1.58</v>
      </c>
      <c r="BG10" s="8">
        <v>7.61</v>
      </c>
      <c r="BH10" s="8">
        <v>1.33</v>
      </c>
      <c r="BI10" s="8">
        <v>8.06</v>
      </c>
      <c r="BJ10" s="8">
        <v>1.86</v>
      </c>
      <c r="BK10" s="8">
        <v>5.9</v>
      </c>
      <c r="BL10" s="8">
        <v>0.86</v>
      </c>
      <c r="BM10" s="8">
        <v>5.2</v>
      </c>
      <c r="BN10" s="8">
        <v>0.82</v>
      </c>
      <c r="BO10" s="11">
        <f t="shared" si="7"/>
        <v>272.42</v>
      </c>
      <c r="BP10" s="12">
        <v>1.17488932096215</v>
      </c>
      <c r="BQ10" s="12">
        <v>0.87285705571947736</v>
      </c>
      <c r="BR10" s="18">
        <f t="shared" si="8"/>
        <v>131.33514986376022</v>
      </c>
      <c r="BS10" s="18">
        <f t="shared" si="8"/>
        <v>132.70637408568444</v>
      </c>
      <c r="BT10" s="18">
        <f t="shared" si="8"/>
        <v>83.941605839416056</v>
      </c>
      <c r="BU10" s="18">
        <f t="shared" si="8"/>
        <v>62.165963431786224</v>
      </c>
      <c r="BV10" s="18">
        <f t="shared" si="8"/>
        <v>35.930735930735935</v>
      </c>
      <c r="BW10" s="18">
        <f t="shared" si="8"/>
        <v>18.160919540229887</v>
      </c>
      <c r="BX10" s="18">
        <f t="shared" si="8"/>
        <v>24.869281045751634</v>
      </c>
      <c r="BY10" s="18">
        <f t="shared" si="8"/>
        <v>22.931034482758619</v>
      </c>
      <c r="BZ10" s="18">
        <f t="shared" si="8"/>
        <v>32.5</v>
      </c>
      <c r="CA10" s="19">
        <f t="shared" si="9"/>
        <v>1.26389984209234</v>
      </c>
      <c r="CB10" s="19">
        <f t="shared" si="10"/>
        <v>0.60753760240701338</v>
      </c>
      <c r="CC10" s="19">
        <f t="shared" si="11"/>
        <v>4.0410815342695452</v>
      </c>
      <c r="CD10" s="19"/>
      <c r="CH10" s="20">
        <v>2.0699999999999998</v>
      </c>
      <c r="CI10" s="16">
        <v>38</v>
      </c>
      <c r="CJ10" t="s">
        <v>91</v>
      </c>
    </row>
    <row r="11" spans="1:88" x14ac:dyDescent="0.25">
      <c r="A11" s="8" t="s">
        <v>93</v>
      </c>
      <c r="B11" s="8" t="s">
        <v>90</v>
      </c>
      <c r="C11" s="8">
        <v>34.5</v>
      </c>
      <c r="D11" s="8">
        <v>4.25</v>
      </c>
      <c r="E11" s="15">
        <v>22.79</v>
      </c>
      <c r="F11" s="8">
        <v>5.26</v>
      </c>
      <c r="G11" s="8">
        <v>2.83</v>
      </c>
      <c r="H11" s="8">
        <v>1.97</v>
      </c>
      <c r="I11" s="14">
        <v>0.65</v>
      </c>
      <c r="J11" s="14">
        <v>0.21</v>
      </c>
      <c r="K11" s="14">
        <v>0.21</v>
      </c>
      <c r="L11" s="14">
        <v>0.37</v>
      </c>
      <c r="M11" s="15">
        <v>26.85</v>
      </c>
      <c r="N11" s="15">
        <v>99.87</v>
      </c>
      <c r="O11" s="20">
        <v>6.4060000000000006</v>
      </c>
      <c r="P11" s="20">
        <v>1.5760000000000001</v>
      </c>
      <c r="Q11" s="20">
        <v>2.7090000000000001</v>
      </c>
      <c r="R11" s="21">
        <v>42.86</v>
      </c>
      <c r="S11" s="8" t="s">
        <v>93</v>
      </c>
      <c r="T11" s="8" t="s">
        <v>90</v>
      </c>
      <c r="V11" s="16">
        <v>144</v>
      </c>
      <c r="W11" s="16">
        <v>5130</v>
      </c>
      <c r="AA11" s="16">
        <v>32</v>
      </c>
      <c r="AB11" s="16">
        <v>25</v>
      </c>
      <c r="AC11" s="16">
        <v>11</v>
      </c>
      <c r="AD11" s="16">
        <v>34</v>
      </c>
      <c r="AE11" s="16">
        <v>17</v>
      </c>
      <c r="AF11" s="16">
        <v>17.100000000000001</v>
      </c>
      <c r="AH11" s="16">
        <v>321</v>
      </c>
      <c r="AI11" s="16">
        <v>6.9</v>
      </c>
      <c r="AJ11" s="16">
        <v>2.58</v>
      </c>
      <c r="AK11" s="16">
        <v>73</v>
      </c>
      <c r="AL11" s="16">
        <v>50.6</v>
      </c>
      <c r="AM11" s="22">
        <v>5</v>
      </c>
      <c r="AN11" s="22">
        <v>66.282586936243348</v>
      </c>
      <c r="AO11" s="16">
        <v>3</v>
      </c>
      <c r="AP11" s="16">
        <v>0.2</v>
      </c>
      <c r="AQ11" s="16">
        <v>2.1</v>
      </c>
      <c r="AR11" s="16">
        <v>15</v>
      </c>
      <c r="AS11" s="16">
        <v>4.9000000000000004</v>
      </c>
      <c r="AT11" s="16">
        <v>0.6</v>
      </c>
      <c r="AU11" s="16">
        <v>3</v>
      </c>
      <c r="AV11" s="16">
        <v>0.5</v>
      </c>
      <c r="AW11" s="16">
        <v>0.3</v>
      </c>
      <c r="AX11" s="16">
        <v>2.9</v>
      </c>
      <c r="AY11" s="8" t="s">
        <v>93</v>
      </c>
      <c r="AZ11" s="8" t="s">
        <v>90</v>
      </c>
      <c r="BA11" s="8">
        <v>43.4</v>
      </c>
      <c r="BB11" s="8">
        <v>134</v>
      </c>
      <c r="BC11" s="8">
        <v>11.8</v>
      </c>
      <c r="BD11" s="8">
        <v>50.1</v>
      </c>
      <c r="BE11" s="8">
        <v>11.6</v>
      </c>
      <c r="BF11" s="8">
        <v>2.3199999999999998</v>
      </c>
      <c r="BG11" s="8">
        <v>10.199999999999999</v>
      </c>
      <c r="BH11" s="8">
        <v>1.7</v>
      </c>
      <c r="BI11" s="8">
        <v>11.3</v>
      </c>
      <c r="BJ11" s="8">
        <v>2.19</v>
      </c>
      <c r="BK11" s="8">
        <v>5.88</v>
      </c>
      <c r="BL11" s="8">
        <v>0.92</v>
      </c>
      <c r="BM11" s="8">
        <v>4.8</v>
      </c>
      <c r="BN11" s="8">
        <v>0.56999999999999995</v>
      </c>
      <c r="BO11" s="11">
        <f t="shared" si="7"/>
        <v>290.78000000000003</v>
      </c>
      <c r="BP11" s="12">
        <v>1.2896878387817581</v>
      </c>
      <c r="BQ11" s="12">
        <v>0.93643215693952286</v>
      </c>
      <c r="BR11" s="18">
        <f t="shared" si="8"/>
        <v>118.25613079019074</v>
      </c>
      <c r="BS11" s="18">
        <f t="shared" si="8"/>
        <v>140.0208986415883</v>
      </c>
      <c r="BT11" s="18">
        <f t="shared" si="8"/>
        <v>86.131386861313871</v>
      </c>
      <c r="BU11" s="18">
        <f t="shared" si="8"/>
        <v>70.46413502109705</v>
      </c>
      <c r="BV11" s="18">
        <f t="shared" si="8"/>
        <v>50.216450216450212</v>
      </c>
      <c r="BW11" s="18">
        <f t="shared" si="8"/>
        <v>26.666666666666668</v>
      </c>
      <c r="BX11" s="18">
        <f t="shared" si="8"/>
        <v>33.333333333333329</v>
      </c>
      <c r="BY11" s="18">
        <f t="shared" si="8"/>
        <v>29.310344827586206</v>
      </c>
      <c r="BZ11" s="18">
        <f t="shared" si="8"/>
        <v>45.564516129032263</v>
      </c>
      <c r="CA11" s="19">
        <f t="shared" si="9"/>
        <v>1.3873955841642962</v>
      </c>
      <c r="CB11" s="19">
        <f t="shared" si="10"/>
        <v>0.65178799176334679</v>
      </c>
      <c r="CC11" s="19">
        <f t="shared" si="11"/>
        <v>2.5953557907935663</v>
      </c>
      <c r="CD11" s="19"/>
      <c r="CH11" s="20">
        <v>1.5760000000000001</v>
      </c>
      <c r="CI11" s="16">
        <v>25</v>
      </c>
      <c r="CJ11" t="s">
        <v>91</v>
      </c>
    </row>
    <row r="12" spans="1:88" x14ac:dyDescent="0.25">
      <c r="A12" s="8" t="s">
        <v>94</v>
      </c>
      <c r="B12" s="8" t="s">
        <v>90</v>
      </c>
      <c r="C12" s="15">
        <v>31.526666666666667</v>
      </c>
      <c r="D12" s="8">
        <v>3.7333333333333329</v>
      </c>
      <c r="E12" s="8">
        <v>27.965000000000003</v>
      </c>
      <c r="F12" s="8">
        <v>6.57</v>
      </c>
      <c r="G12" s="8">
        <v>2.0199999999999996</v>
      </c>
      <c r="H12" s="8">
        <v>1.6500000000000001</v>
      </c>
      <c r="I12" s="14">
        <v>1.8316666666666668</v>
      </c>
      <c r="J12" s="14">
        <v>0.15166666666666664</v>
      </c>
      <c r="K12" s="14">
        <v>0.41500000000000004</v>
      </c>
      <c r="L12" s="14">
        <v>0.30166666666666669</v>
      </c>
      <c r="M12" s="15">
        <v>23.855</v>
      </c>
      <c r="N12" s="15">
        <v>100.01833333333333</v>
      </c>
      <c r="O12" s="20">
        <v>5.3614833333333332</v>
      </c>
      <c r="P12" s="20">
        <v>1.46835</v>
      </c>
      <c r="Q12" s="20">
        <v>2.6778833333333334</v>
      </c>
      <c r="R12" s="20">
        <v>43.431666666666672</v>
      </c>
      <c r="S12" s="8" t="s">
        <v>94</v>
      </c>
      <c r="T12" s="8" t="s">
        <v>90</v>
      </c>
      <c r="V12" s="16">
        <v>37</v>
      </c>
      <c r="W12" s="16">
        <v>260</v>
      </c>
      <c r="AA12" s="16">
        <v>9</v>
      </c>
      <c r="AB12" s="16">
        <v>5</v>
      </c>
      <c r="AC12" s="16">
        <v>14</v>
      </c>
      <c r="AD12" s="16">
        <v>14</v>
      </c>
      <c r="AE12" s="16">
        <v>8</v>
      </c>
      <c r="AF12" s="16">
        <v>16.2</v>
      </c>
      <c r="AH12" s="16">
        <v>84.4</v>
      </c>
      <c r="AI12" s="16">
        <v>1.2</v>
      </c>
      <c r="AJ12" s="16">
        <v>0.71</v>
      </c>
      <c r="AK12" s="16">
        <v>53</v>
      </c>
      <c r="AL12" s="16">
        <v>23.9</v>
      </c>
      <c r="AM12" s="22">
        <v>45.410566338436858</v>
      </c>
      <c r="AN12" s="22">
        <v>28.675678135750292</v>
      </c>
      <c r="AO12" s="16">
        <v>2</v>
      </c>
      <c r="AP12" s="23">
        <v>0.05</v>
      </c>
      <c r="AQ12" s="16">
        <v>1</v>
      </c>
      <c r="AR12" s="16">
        <v>12</v>
      </c>
      <c r="AS12" s="16">
        <v>2.7</v>
      </c>
      <c r="AT12" s="16">
        <v>0.5</v>
      </c>
      <c r="AU12" s="16">
        <v>5</v>
      </c>
      <c r="AV12" s="23">
        <v>0.2</v>
      </c>
      <c r="AW12" s="16">
        <v>0.2</v>
      </c>
      <c r="AX12" s="23">
        <v>0.2</v>
      </c>
      <c r="AY12" s="8" t="s">
        <v>94</v>
      </c>
      <c r="AZ12" s="8" t="s">
        <v>90</v>
      </c>
      <c r="BA12" s="8">
        <v>23</v>
      </c>
      <c r="BB12" s="8">
        <v>69</v>
      </c>
      <c r="BC12" s="8">
        <v>6</v>
      </c>
      <c r="BD12" s="8">
        <v>23.7</v>
      </c>
      <c r="BE12" s="8">
        <v>4.5</v>
      </c>
      <c r="BF12" s="8">
        <v>0.9</v>
      </c>
      <c r="BG12" s="8">
        <v>4.8899999999999997</v>
      </c>
      <c r="BH12" s="8">
        <v>0.78</v>
      </c>
      <c r="BI12" s="8">
        <v>5.03</v>
      </c>
      <c r="BJ12" s="8">
        <v>1.1499999999999999</v>
      </c>
      <c r="BK12" s="8">
        <v>2.9</v>
      </c>
      <c r="BL12" s="8">
        <v>0.4</v>
      </c>
      <c r="BM12" s="8">
        <v>2.6</v>
      </c>
      <c r="BN12" s="8">
        <v>0.4</v>
      </c>
      <c r="BO12" s="11">
        <f>SUM(BA12:BN12)</f>
        <v>145.25000000000003</v>
      </c>
      <c r="BP12" s="12">
        <v>1.2793083137701273</v>
      </c>
      <c r="BQ12" s="12">
        <v>0.84236291244637429</v>
      </c>
      <c r="BR12" s="18">
        <f t="shared" ref="BR12:BZ12" si="12">BA12/BR$5</f>
        <v>62.670299727520437</v>
      </c>
      <c r="BS12" s="18">
        <f t="shared" si="12"/>
        <v>72.100313479623821</v>
      </c>
      <c r="BT12" s="18">
        <f t="shared" si="12"/>
        <v>43.795620437956202</v>
      </c>
      <c r="BU12" s="18">
        <f t="shared" si="12"/>
        <v>33.333333333333336</v>
      </c>
      <c r="BV12" s="18">
        <f t="shared" si="12"/>
        <v>19.480519480519479</v>
      </c>
      <c r="BW12" s="18">
        <f t="shared" si="12"/>
        <v>10.344827586206897</v>
      </c>
      <c r="BX12" s="18">
        <f t="shared" si="12"/>
        <v>15.980392156862745</v>
      </c>
      <c r="BY12" s="18">
        <f t="shared" si="12"/>
        <v>13.448275862068964</v>
      </c>
      <c r="BZ12" s="18">
        <f t="shared" si="12"/>
        <v>20.282258064516132</v>
      </c>
      <c r="CA12" s="19">
        <f>BS12/((BR12*BT12)^0.5)</f>
        <v>1.3762296983322155</v>
      </c>
      <c r="CB12" s="19">
        <f>BW12/((BV12*BX12)^0.5)</f>
        <v>0.58631266234357304</v>
      </c>
      <c r="CC12" s="19">
        <f>BR12/BZ12</f>
        <v>3.0899074219532934</v>
      </c>
      <c r="CD12" s="19"/>
      <c r="CH12" s="24">
        <v>1.46835</v>
      </c>
      <c r="CI12" s="25">
        <v>5</v>
      </c>
      <c r="CJ12" t="s">
        <v>91</v>
      </c>
    </row>
    <row r="13" spans="1:88" x14ac:dyDescent="0.25">
      <c r="A13" s="8" t="s">
        <v>95</v>
      </c>
      <c r="B13" s="8" t="s">
        <v>90</v>
      </c>
      <c r="C13" s="15">
        <v>26.88</v>
      </c>
      <c r="D13" s="8">
        <v>2.79</v>
      </c>
      <c r="E13" s="15">
        <v>39.049999999999997</v>
      </c>
      <c r="F13" s="8">
        <v>8.4700000000000006</v>
      </c>
      <c r="G13" s="8">
        <v>1.26</v>
      </c>
      <c r="H13" s="8">
        <v>1.28</v>
      </c>
      <c r="I13" s="14">
        <v>2.76</v>
      </c>
      <c r="J13" s="14">
        <v>0.14000000000000001</v>
      </c>
      <c r="K13" s="14">
        <v>0.47</v>
      </c>
      <c r="L13" s="14">
        <v>0.26</v>
      </c>
      <c r="M13" s="15">
        <v>17.079999999999998</v>
      </c>
      <c r="N13" s="15">
        <v>100.45</v>
      </c>
      <c r="O13" s="20">
        <v>4.4493</v>
      </c>
      <c r="P13" s="20">
        <v>0.91169999999999995</v>
      </c>
      <c r="Q13" s="20">
        <v>2.4630000000000001</v>
      </c>
      <c r="R13" s="21">
        <v>41.46</v>
      </c>
      <c r="S13" s="8" t="s">
        <v>95</v>
      </c>
      <c r="T13" s="8" t="s">
        <v>90</v>
      </c>
      <c r="V13" s="16">
        <v>106</v>
      </c>
      <c r="W13" s="16">
        <v>436</v>
      </c>
      <c r="AA13" s="16">
        <v>38</v>
      </c>
      <c r="AB13" s="16">
        <v>14</v>
      </c>
      <c r="AC13" s="16">
        <v>12</v>
      </c>
      <c r="AD13" s="16">
        <v>38</v>
      </c>
      <c r="AE13" s="16">
        <v>44</v>
      </c>
      <c r="AF13" s="16">
        <v>65.599999999999994</v>
      </c>
      <c r="AH13" s="16">
        <v>59.3</v>
      </c>
      <c r="AI13" s="16">
        <v>9.8000000000000007</v>
      </c>
      <c r="AJ13" s="16">
        <v>2.4500000000000002</v>
      </c>
      <c r="AK13" s="16">
        <v>128</v>
      </c>
      <c r="AL13" s="16">
        <v>32.1</v>
      </c>
      <c r="AM13" s="22">
        <v>108.68475353720726</v>
      </c>
      <c r="AN13" s="22">
        <v>95.791116802462128</v>
      </c>
      <c r="AO13" s="16">
        <v>3</v>
      </c>
      <c r="AP13" s="16">
        <v>0.3</v>
      </c>
      <c r="AQ13" s="16">
        <v>8.5</v>
      </c>
      <c r="AR13" s="16">
        <v>19</v>
      </c>
      <c r="AS13" s="16">
        <v>7.7</v>
      </c>
      <c r="AT13" s="16">
        <v>1</v>
      </c>
      <c r="AU13" s="16">
        <v>4</v>
      </c>
      <c r="AV13" s="16">
        <v>0.8</v>
      </c>
      <c r="AW13" s="16">
        <v>0.2</v>
      </c>
      <c r="AX13" s="16">
        <v>2.1</v>
      </c>
      <c r="AY13" s="8" t="s">
        <v>95</v>
      </c>
      <c r="AZ13" s="8" t="s">
        <v>90</v>
      </c>
      <c r="BA13" s="8">
        <v>32.1</v>
      </c>
      <c r="BB13" s="8">
        <v>75</v>
      </c>
      <c r="BC13" s="8">
        <v>7.79</v>
      </c>
      <c r="BD13" s="8">
        <v>32.6</v>
      </c>
      <c r="BE13" s="8">
        <v>7.3</v>
      </c>
      <c r="BF13" s="8">
        <v>1.1100000000000001</v>
      </c>
      <c r="BG13" s="8">
        <v>6.46</v>
      </c>
      <c r="BH13" s="8">
        <v>1.1299999999999999</v>
      </c>
      <c r="BI13" s="8">
        <v>7.16</v>
      </c>
      <c r="BJ13" s="8">
        <v>1.25</v>
      </c>
      <c r="BK13" s="8">
        <v>3.7</v>
      </c>
      <c r="BL13" s="8">
        <v>0.56000000000000005</v>
      </c>
      <c r="BM13" s="8">
        <v>3.6</v>
      </c>
      <c r="BN13" s="8">
        <v>0.48</v>
      </c>
      <c r="BO13" s="11">
        <f t="shared" si="7"/>
        <v>180.24</v>
      </c>
      <c r="BP13" s="12">
        <v>1.0330127766129245</v>
      </c>
      <c r="BQ13" s="12">
        <v>0.70968022547716525</v>
      </c>
      <c r="BR13" s="18">
        <f t="shared" si="8"/>
        <v>87.465940054495917</v>
      </c>
      <c r="BS13" s="18">
        <f t="shared" si="8"/>
        <v>78.369905956112859</v>
      </c>
      <c r="BT13" s="18">
        <f t="shared" si="8"/>
        <v>56.861313868613138</v>
      </c>
      <c r="BU13" s="18">
        <f t="shared" si="8"/>
        <v>45.850914205344587</v>
      </c>
      <c r="BV13" s="18">
        <f t="shared" si="8"/>
        <v>31.601731601731601</v>
      </c>
      <c r="BW13" s="18">
        <f t="shared" si="8"/>
        <v>12.758620689655174</v>
      </c>
      <c r="BX13" s="18">
        <f t="shared" si="8"/>
        <v>21.111111111111111</v>
      </c>
      <c r="BY13" s="18">
        <f t="shared" si="8"/>
        <v>19.482758620689651</v>
      </c>
      <c r="BZ13" s="18">
        <f t="shared" si="8"/>
        <v>28.870967741935484</v>
      </c>
      <c r="CA13" s="19">
        <f t="shared" si="9"/>
        <v>1.1112746213160163</v>
      </c>
      <c r="CB13" s="19">
        <f t="shared" si="10"/>
        <v>0.49396109000536392</v>
      </c>
      <c r="CC13" s="19">
        <f t="shared" si="11"/>
        <v>3.0295465270272328</v>
      </c>
      <c r="CD13" s="19"/>
      <c r="CH13" s="20">
        <v>0.91169999999999995</v>
      </c>
      <c r="CI13" s="16">
        <v>14</v>
      </c>
      <c r="CJ13" t="s">
        <v>91</v>
      </c>
    </row>
    <row r="14" spans="1:88" x14ac:dyDescent="0.25">
      <c r="A14" s="8" t="s">
        <v>96</v>
      </c>
      <c r="B14" s="8" t="s">
        <v>90</v>
      </c>
      <c r="C14" s="15">
        <v>25.74</v>
      </c>
      <c r="D14" s="8">
        <v>3.25</v>
      </c>
      <c r="E14" s="15">
        <v>31.89</v>
      </c>
      <c r="F14" s="8">
        <v>8.25</v>
      </c>
      <c r="G14" s="8">
        <v>2.54</v>
      </c>
      <c r="H14" s="8">
        <v>1.61</v>
      </c>
      <c r="I14" s="14">
        <v>2.21</v>
      </c>
      <c r="J14" s="14">
        <v>0.1</v>
      </c>
      <c r="K14" s="14">
        <v>0.47</v>
      </c>
      <c r="L14" s="14">
        <v>0.21</v>
      </c>
      <c r="M14" s="8">
        <v>23.7</v>
      </c>
      <c r="N14" s="15">
        <v>99.97</v>
      </c>
      <c r="O14" s="20">
        <v>4.93</v>
      </c>
      <c r="P14" s="20">
        <v>2.758</v>
      </c>
      <c r="Q14" s="20">
        <v>2.3980000000000001</v>
      </c>
      <c r="R14" s="21">
        <v>43.65</v>
      </c>
      <c r="S14" s="8" t="s">
        <v>96</v>
      </c>
      <c r="T14" s="8" t="s">
        <v>90</v>
      </c>
      <c r="V14" s="16">
        <v>92.4</v>
      </c>
      <c r="W14" s="16">
        <v>15200</v>
      </c>
      <c r="AA14" s="16">
        <v>39</v>
      </c>
      <c r="AB14" s="16">
        <v>17</v>
      </c>
      <c r="AC14" s="16">
        <v>12</v>
      </c>
      <c r="AD14" s="16">
        <v>38</v>
      </c>
      <c r="AE14" s="16">
        <v>14</v>
      </c>
      <c r="AF14" s="16">
        <v>53.5</v>
      </c>
      <c r="AH14" s="16">
        <v>169</v>
      </c>
      <c r="AI14" s="16">
        <v>8.8000000000000007</v>
      </c>
      <c r="AJ14" s="16">
        <v>2.63</v>
      </c>
      <c r="AK14" s="16">
        <v>65</v>
      </c>
      <c r="AL14" s="16">
        <v>46.9</v>
      </c>
      <c r="AM14" s="22">
        <v>43.633758956011164</v>
      </c>
      <c r="AN14" s="22">
        <v>79.740748159929396</v>
      </c>
      <c r="AO14" s="16">
        <v>2</v>
      </c>
      <c r="AP14" s="16">
        <v>0.2</v>
      </c>
      <c r="AQ14" s="16">
        <v>5</v>
      </c>
      <c r="AR14" s="16">
        <v>21</v>
      </c>
      <c r="AS14" s="16">
        <v>2.6</v>
      </c>
      <c r="AT14" s="16">
        <v>1.9</v>
      </c>
      <c r="AU14" s="16">
        <v>3</v>
      </c>
      <c r="AV14" s="16">
        <v>0.5</v>
      </c>
      <c r="AW14" s="16">
        <v>0.4</v>
      </c>
      <c r="AX14" s="16">
        <v>2.1</v>
      </c>
      <c r="AY14" s="8" t="s">
        <v>96</v>
      </c>
      <c r="AZ14" s="8" t="s">
        <v>90</v>
      </c>
      <c r="BA14" s="8">
        <v>39.5</v>
      </c>
      <c r="BB14" s="8">
        <v>100</v>
      </c>
      <c r="BC14" s="8">
        <v>9.68</v>
      </c>
      <c r="BD14" s="8">
        <v>40.700000000000003</v>
      </c>
      <c r="BE14" s="8">
        <v>9</v>
      </c>
      <c r="BF14" s="8">
        <v>1.2</v>
      </c>
      <c r="BG14" s="8">
        <v>9.1</v>
      </c>
      <c r="BH14" s="8">
        <v>1.33</v>
      </c>
      <c r="BI14" s="8">
        <v>8.5299999999999994</v>
      </c>
      <c r="BJ14" s="8">
        <v>1.74</v>
      </c>
      <c r="BK14" s="8">
        <v>5.2</v>
      </c>
      <c r="BL14" s="8">
        <v>0.72</v>
      </c>
      <c r="BM14" s="8">
        <v>4.2</v>
      </c>
      <c r="BN14" s="8">
        <v>0.63</v>
      </c>
      <c r="BO14" s="11">
        <f t="shared" si="7"/>
        <v>231.52999999999997</v>
      </c>
      <c r="BP14" s="12">
        <v>1.1138570249064954</v>
      </c>
      <c r="BQ14" s="12">
        <v>0.58217923308216613</v>
      </c>
      <c r="BR14" s="18">
        <f t="shared" si="8"/>
        <v>107.62942779291554</v>
      </c>
      <c r="BS14" s="18">
        <f t="shared" si="8"/>
        <v>104.4932079414838</v>
      </c>
      <c r="BT14" s="18">
        <f t="shared" si="8"/>
        <v>70.65693430656934</v>
      </c>
      <c r="BU14" s="18">
        <f t="shared" si="8"/>
        <v>57.24331926863573</v>
      </c>
      <c r="BV14" s="18">
        <f t="shared" si="8"/>
        <v>38.961038961038959</v>
      </c>
      <c r="BW14" s="18">
        <f t="shared" si="8"/>
        <v>13.793103448275863</v>
      </c>
      <c r="BX14" s="18">
        <f t="shared" si="8"/>
        <v>29.738562091503269</v>
      </c>
      <c r="BY14" s="18">
        <f t="shared" si="8"/>
        <v>22.931034482758619</v>
      </c>
      <c r="BZ14" s="18">
        <f t="shared" si="8"/>
        <v>34.395161290322577</v>
      </c>
      <c r="CA14" s="19">
        <f t="shared" si="9"/>
        <v>1.1982436922142361</v>
      </c>
      <c r="CB14" s="19">
        <f t="shared" si="10"/>
        <v>0.40521614979253301</v>
      </c>
      <c r="CC14" s="19">
        <f t="shared" si="11"/>
        <v>3.1292025899933242</v>
      </c>
      <c r="CD14" s="19"/>
      <c r="CH14" s="24">
        <v>2.758</v>
      </c>
      <c r="CI14" s="25">
        <v>17</v>
      </c>
      <c r="CJ14" t="s">
        <v>91</v>
      </c>
    </row>
    <row r="15" spans="1:88" x14ac:dyDescent="0.25">
      <c r="A15" s="8" t="s">
        <v>97</v>
      </c>
      <c r="B15" s="8" t="s">
        <v>98</v>
      </c>
      <c r="C15" s="15">
        <v>16.309999999999999</v>
      </c>
      <c r="D15" s="8">
        <v>8.34</v>
      </c>
      <c r="E15" s="15">
        <v>34.24</v>
      </c>
      <c r="F15" s="8">
        <v>9.68</v>
      </c>
      <c r="G15" s="8">
        <v>1.33</v>
      </c>
      <c r="H15" s="14">
        <v>1.5</v>
      </c>
      <c r="I15" s="14">
        <v>3.44</v>
      </c>
      <c r="J15" s="14">
        <v>0</v>
      </c>
      <c r="K15" s="14">
        <v>0.99</v>
      </c>
      <c r="L15" s="14">
        <v>0.2</v>
      </c>
      <c r="M15" s="15">
        <v>23.93</v>
      </c>
      <c r="N15" s="15">
        <v>99.96</v>
      </c>
      <c r="O15" s="12">
        <v>2.36</v>
      </c>
      <c r="P15" s="12">
        <v>2.9929999999999999</v>
      </c>
      <c r="Q15" s="12">
        <v>9.0939999999999994</v>
      </c>
      <c r="R15" s="8">
        <v>39.26</v>
      </c>
      <c r="S15" s="8" t="s">
        <v>97</v>
      </c>
      <c r="T15" s="8" t="s">
        <v>98</v>
      </c>
      <c r="V15" s="23">
        <v>500</v>
      </c>
      <c r="W15" s="16">
        <v>686</v>
      </c>
      <c r="AA15" s="16">
        <v>91</v>
      </c>
      <c r="AB15" s="16">
        <v>62</v>
      </c>
      <c r="AC15" s="16">
        <v>49</v>
      </c>
      <c r="AD15" s="16">
        <v>174</v>
      </c>
      <c r="AE15" s="16">
        <v>105</v>
      </c>
      <c r="AF15" s="16">
        <v>88.8</v>
      </c>
      <c r="AH15" s="16">
        <v>95.3</v>
      </c>
      <c r="AI15" s="16">
        <v>17.100000000000001</v>
      </c>
      <c r="AJ15" s="16">
        <v>5.24</v>
      </c>
      <c r="AK15" s="16">
        <v>240</v>
      </c>
      <c r="AL15" s="16">
        <v>42</v>
      </c>
      <c r="AM15" s="22">
        <v>31.744584014971448</v>
      </c>
      <c r="AN15" s="22">
        <v>165.60296555733925</v>
      </c>
      <c r="AO15" s="16">
        <v>3</v>
      </c>
      <c r="AP15" s="16">
        <v>0.4</v>
      </c>
      <c r="AQ15" s="16">
        <v>8.6999999999999993</v>
      </c>
      <c r="AR15" s="16">
        <v>22</v>
      </c>
      <c r="AS15" s="16">
        <v>30.8</v>
      </c>
      <c r="AT15" s="16">
        <v>3</v>
      </c>
      <c r="AU15" s="16">
        <v>5</v>
      </c>
      <c r="AV15" s="16">
        <v>1</v>
      </c>
      <c r="AW15" s="16">
        <v>1.2</v>
      </c>
      <c r="AX15" s="16">
        <v>5.7</v>
      </c>
      <c r="AY15" s="8" t="s">
        <v>97</v>
      </c>
      <c r="AZ15" s="8" t="s">
        <v>98</v>
      </c>
      <c r="BA15" s="8">
        <v>81.599999999999994</v>
      </c>
      <c r="BB15" s="8">
        <v>199</v>
      </c>
      <c r="BC15" s="8">
        <v>15.6</v>
      </c>
      <c r="BD15" s="8">
        <v>55.7</v>
      </c>
      <c r="BE15" s="8">
        <v>9.9</v>
      </c>
      <c r="BF15" s="8">
        <v>1.72</v>
      </c>
      <c r="BG15" s="8">
        <v>8.56</v>
      </c>
      <c r="BH15" s="8">
        <v>1.36</v>
      </c>
      <c r="BI15" s="8">
        <v>8.1</v>
      </c>
      <c r="BJ15" s="8">
        <v>1.62</v>
      </c>
      <c r="BK15" s="8">
        <v>5.04</v>
      </c>
      <c r="BL15" s="8">
        <v>0.74</v>
      </c>
      <c r="BM15" s="8">
        <v>5.5</v>
      </c>
      <c r="BN15" s="8">
        <v>0.77</v>
      </c>
      <c r="BO15" s="11">
        <f t="shared" si="7"/>
        <v>395.21000000000009</v>
      </c>
      <c r="BP15" s="12">
        <v>1.21481843158376</v>
      </c>
      <c r="BQ15" s="12">
        <v>0.82033526524887068</v>
      </c>
      <c r="BR15" s="18">
        <f t="shared" si="8"/>
        <v>222.34332425068118</v>
      </c>
      <c r="BS15" s="18">
        <f t="shared" si="8"/>
        <v>207.94148380355279</v>
      </c>
      <c r="BT15" s="18">
        <f t="shared" si="8"/>
        <v>113.86861313868611</v>
      </c>
      <c r="BU15" s="18">
        <f t="shared" si="8"/>
        <v>78.340365682137843</v>
      </c>
      <c r="BV15" s="18">
        <f t="shared" si="8"/>
        <v>42.857142857142854</v>
      </c>
      <c r="BW15" s="18">
        <f t="shared" si="8"/>
        <v>19.770114942528735</v>
      </c>
      <c r="BX15" s="18">
        <f t="shared" si="8"/>
        <v>27.97385620915033</v>
      </c>
      <c r="BY15" s="18">
        <f t="shared" si="8"/>
        <v>23.448275862068964</v>
      </c>
      <c r="BZ15" s="18">
        <f t="shared" si="8"/>
        <v>32.661290322580641</v>
      </c>
      <c r="CA15" s="19">
        <f t="shared" si="9"/>
        <v>1.3068540129313535</v>
      </c>
      <c r="CB15" s="19">
        <f t="shared" si="10"/>
        <v>0.57098068573027994</v>
      </c>
      <c r="CC15" s="19">
        <f t="shared" si="11"/>
        <v>6.8075486931072762</v>
      </c>
      <c r="CD15" s="19"/>
      <c r="CH15" s="12">
        <v>2.9929999999999999</v>
      </c>
      <c r="CI15" s="16">
        <v>62</v>
      </c>
      <c r="CJ15" t="s">
        <v>99</v>
      </c>
    </row>
    <row r="16" spans="1:88" x14ac:dyDescent="0.25">
      <c r="A16" s="8" t="s">
        <v>100</v>
      </c>
      <c r="B16" s="8" t="s">
        <v>98</v>
      </c>
      <c r="C16" s="15">
        <v>13.22</v>
      </c>
      <c r="D16" s="8">
        <v>5.24</v>
      </c>
      <c r="E16" s="15">
        <v>42.03</v>
      </c>
      <c r="F16" s="15">
        <v>11.63</v>
      </c>
      <c r="G16" s="8">
        <v>1.38</v>
      </c>
      <c r="H16" s="8">
        <v>1.43</v>
      </c>
      <c r="I16" s="14">
        <v>3.72</v>
      </c>
      <c r="J16" s="14">
        <v>0.21</v>
      </c>
      <c r="K16" s="14">
        <v>0.65</v>
      </c>
      <c r="L16" s="14">
        <v>0.37</v>
      </c>
      <c r="M16" s="8">
        <v>20.2</v>
      </c>
      <c r="N16" s="15">
        <v>100.1</v>
      </c>
      <c r="O16" s="20">
        <v>1.8226</v>
      </c>
      <c r="P16" s="20">
        <v>0.94440000000000002</v>
      </c>
      <c r="Q16" s="20">
        <v>4.556</v>
      </c>
      <c r="R16" s="21">
        <v>48.44</v>
      </c>
      <c r="S16" s="8" t="s">
        <v>100</v>
      </c>
      <c r="T16" s="8" t="s">
        <v>98</v>
      </c>
      <c r="V16" s="16">
        <v>152</v>
      </c>
      <c r="W16" s="16">
        <v>810</v>
      </c>
      <c r="AA16" s="16">
        <v>52</v>
      </c>
      <c r="AB16" s="16">
        <v>10</v>
      </c>
      <c r="AC16" s="16">
        <v>19</v>
      </c>
      <c r="AD16" s="16">
        <v>52</v>
      </c>
      <c r="AE16" s="16">
        <v>111</v>
      </c>
      <c r="AF16" s="16">
        <v>106</v>
      </c>
      <c r="AH16" s="16">
        <v>111</v>
      </c>
      <c r="AI16" s="16">
        <v>13.7</v>
      </c>
      <c r="AJ16" s="16">
        <v>3.53</v>
      </c>
      <c r="AK16" s="16">
        <v>180</v>
      </c>
      <c r="AL16" s="16">
        <v>46.1</v>
      </c>
      <c r="AM16" s="22">
        <v>60.768833666260136</v>
      </c>
      <c r="AN16" s="22">
        <v>156.60424042499571</v>
      </c>
      <c r="AO16" s="16">
        <v>5</v>
      </c>
      <c r="AP16" s="16">
        <v>0.2</v>
      </c>
      <c r="AQ16" s="16">
        <v>12.2</v>
      </c>
      <c r="AR16" s="16">
        <v>23</v>
      </c>
      <c r="AS16" s="16">
        <v>10.8</v>
      </c>
      <c r="AT16" s="16">
        <v>1</v>
      </c>
      <c r="AU16" s="16">
        <v>5</v>
      </c>
      <c r="AV16" s="16">
        <v>0.8</v>
      </c>
      <c r="AW16" s="16">
        <v>0.2</v>
      </c>
      <c r="AX16" s="16">
        <v>3.6</v>
      </c>
      <c r="AY16" s="8" t="s">
        <v>100</v>
      </c>
      <c r="AZ16" s="8" t="s">
        <v>98</v>
      </c>
      <c r="BA16" s="8">
        <v>54.3</v>
      </c>
      <c r="BB16" s="8">
        <v>125</v>
      </c>
      <c r="BC16" s="8">
        <v>12.4</v>
      </c>
      <c r="BD16" s="8">
        <v>48.4</v>
      </c>
      <c r="BE16" s="8">
        <v>9.8000000000000007</v>
      </c>
      <c r="BF16" s="8">
        <v>1.68</v>
      </c>
      <c r="BG16" s="8">
        <v>8.49</v>
      </c>
      <c r="BH16" s="8">
        <v>1.33</v>
      </c>
      <c r="BI16" s="8">
        <v>8.9</v>
      </c>
      <c r="BJ16" s="8">
        <v>1.71</v>
      </c>
      <c r="BK16" s="8">
        <v>5.29</v>
      </c>
      <c r="BL16" s="8">
        <v>0.79</v>
      </c>
      <c r="BM16" s="8">
        <v>5.4</v>
      </c>
      <c r="BN16" s="8">
        <v>0.68</v>
      </c>
      <c r="BO16" s="11">
        <f t="shared" si="7"/>
        <v>284.17</v>
      </c>
      <c r="BP16" s="12">
        <v>1.0492160618055886</v>
      </c>
      <c r="BQ16" s="12">
        <v>0.8086485520557527</v>
      </c>
      <c r="BR16" s="18">
        <f t="shared" si="8"/>
        <v>147.95640326975476</v>
      </c>
      <c r="BS16" s="18">
        <f t="shared" si="8"/>
        <v>130.61650992685475</v>
      </c>
      <c r="BT16" s="18">
        <f t="shared" si="8"/>
        <v>90.510948905109487</v>
      </c>
      <c r="BU16" s="18">
        <f t="shared" si="8"/>
        <v>68.073136427566808</v>
      </c>
      <c r="BV16" s="18">
        <f t="shared" si="8"/>
        <v>42.424242424242422</v>
      </c>
      <c r="BW16" s="18">
        <f t="shared" si="8"/>
        <v>19.310344827586206</v>
      </c>
      <c r="BX16" s="18">
        <f t="shared" si="8"/>
        <v>27.745098039215687</v>
      </c>
      <c r="BY16" s="18">
        <f t="shared" si="8"/>
        <v>22.931034482758619</v>
      </c>
      <c r="BZ16" s="18">
        <f t="shared" si="8"/>
        <v>35.887096774193552</v>
      </c>
      <c r="CA16" s="19">
        <f t="shared" si="9"/>
        <v>1.1287054798922216</v>
      </c>
      <c r="CB16" s="19">
        <f t="shared" si="10"/>
        <v>0.5628463438390835</v>
      </c>
      <c r="CC16" s="19">
        <f t="shared" si="11"/>
        <v>4.1228301135841772</v>
      </c>
      <c r="CD16" s="19"/>
      <c r="CH16" s="20">
        <v>0.94440000000000002</v>
      </c>
      <c r="CI16" s="16">
        <v>10</v>
      </c>
      <c r="CJ16" t="s">
        <v>99</v>
      </c>
    </row>
    <row r="17" spans="1:88" x14ac:dyDescent="0.25">
      <c r="A17" s="8" t="s">
        <v>101</v>
      </c>
      <c r="B17" s="8" t="s">
        <v>98</v>
      </c>
      <c r="C17" s="8">
        <v>0.3</v>
      </c>
      <c r="D17" s="8">
        <v>2.87</v>
      </c>
      <c r="E17" s="15">
        <v>62.89</v>
      </c>
      <c r="F17" s="15">
        <v>14.16</v>
      </c>
      <c r="G17" s="8">
        <v>1.45</v>
      </c>
      <c r="H17" s="8">
        <v>1.56</v>
      </c>
      <c r="I17" s="14">
        <v>4.41</v>
      </c>
      <c r="J17" s="14">
        <v>0.04</v>
      </c>
      <c r="K17" s="14">
        <v>0.72</v>
      </c>
      <c r="L17" s="14">
        <v>7.0000000000000007E-2</v>
      </c>
      <c r="M17" s="15">
        <v>13.23</v>
      </c>
      <c r="N17" s="15">
        <v>101.71</v>
      </c>
      <c r="O17" s="12">
        <v>1E-3</v>
      </c>
      <c r="P17" s="12">
        <v>3.468</v>
      </c>
      <c r="Q17" s="12">
        <v>2.9390000000000001</v>
      </c>
      <c r="R17" s="8">
        <v>53.05</v>
      </c>
      <c r="S17" s="8" t="s">
        <v>101</v>
      </c>
      <c r="T17" s="8" t="s">
        <v>98</v>
      </c>
      <c r="V17" s="16">
        <v>80.2</v>
      </c>
      <c r="W17" s="16">
        <v>481</v>
      </c>
      <c r="AA17" s="16">
        <v>37</v>
      </c>
      <c r="AB17" s="23">
        <v>1</v>
      </c>
      <c r="AC17" s="16">
        <v>13</v>
      </c>
      <c r="AD17" s="16">
        <v>55</v>
      </c>
      <c r="AE17" s="16">
        <v>189</v>
      </c>
      <c r="AF17" s="16">
        <v>130</v>
      </c>
      <c r="AH17" s="16">
        <v>39.6</v>
      </c>
      <c r="AI17" s="16">
        <v>14.4</v>
      </c>
      <c r="AJ17" s="16">
        <v>2.79</v>
      </c>
      <c r="AK17" s="16">
        <v>68</v>
      </c>
      <c r="AL17" s="16">
        <v>42.6</v>
      </c>
      <c r="AM17" s="22">
        <v>51.185649692070704</v>
      </c>
      <c r="AN17" s="22">
        <v>189.61579951721779</v>
      </c>
      <c r="AO17" s="16">
        <v>2</v>
      </c>
      <c r="AP17" s="16">
        <v>0.2</v>
      </c>
      <c r="AQ17" s="16">
        <v>4.5</v>
      </c>
      <c r="AR17" s="16">
        <v>21</v>
      </c>
      <c r="AS17" s="16">
        <v>1.3</v>
      </c>
      <c r="AT17" s="16">
        <v>3.1</v>
      </c>
      <c r="AU17" s="16" t="s">
        <v>102</v>
      </c>
      <c r="AV17" s="16">
        <v>0.8</v>
      </c>
      <c r="AW17" s="16">
        <v>0.3</v>
      </c>
      <c r="AX17" s="16">
        <v>0.7</v>
      </c>
      <c r="AY17" s="8" t="s">
        <v>101</v>
      </c>
      <c r="AZ17" s="8" t="s">
        <v>98</v>
      </c>
      <c r="BA17" s="8">
        <v>42.5</v>
      </c>
      <c r="BB17" s="8">
        <v>71</v>
      </c>
      <c r="BC17" s="8">
        <v>9.2799999999999994</v>
      </c>
      <c r="BD17" s="8">
        <v>36.299999999999997</v>
      </c>
      <c r="BE17" s="8">
        <v>7.8</v>
      </c>
      <c r="BF17" s="8">
        <v>1.65</v>
      </c>
      <c r="BG17" s="8">
        <v>7.52</v>
      </c>
      <c r="BH17" s="8">
        <v>1.1499999999999999</v>
      </c>
      <c r="BI17" s="8">
        <v>7.12</v>
      </c>
      <c r="BJ17" s="8">
        <v>1.42</v>
      </c>
      <c r="BK17" s="8">
        <v>4.29</v>
      </c>
      <c r="BL17" s="8">
        <v>0.61</v>
      </c>
      <c r="BM17" s="8">
        <v>4.4000000000000004</v>
      </c>
      <c r="BN17" s="8">
        <v>0.67</v>
      </c>
      <c r="BO17" s="11">
        <f t="shared" si="7"/>
        <v>195.71</v>
      </c>
      <c r="BP17" s="12">
        <v>0.77867381436670435</v>
      </c>
      <c r="BQ17" s="12">
        <v>0.9458998074562589</v>
      </c>
      <c r="BR17" s="18">
        <f t="shared" si="8"/>
        <v>115.80381471389646</v>
      </c>
      <c r="BS17" s="18">
        <f t="shared" si="8"/>
        <v>74.190177638453505</v>
      </c>
      <c r="BT17" s="18">
        <f t="shared" si="8"/>
        <v>67.737226277372258</v>
      </c>
      <c r="BU17" s="18">
        <f t="shared" si="8"/>
        <v>51.054852320675103</v>
      </c>
      <c r="BV17" s="18">
        <f t="shared" si="8"/>
        <v>33.766233766233761</v>
      </c>
      <c r="BW17" s="18">
        <f t="shared" si="8"/>
        <v>18.96551724137931</v>
      </c>
      <c r="BX17" s="18">
        <f t="shared" si="8"/>
        <v>24.575163398692808</v>
      </c>
      <c r="BY17" s="18">
        <f t="shared" si="8"/>
        <v>19.827586206896548</v>
      </c>
      <c r="BZ17" s="18">
        <f t="shared" si="8"/>
        <v>28.70967741935484</v>
      </c>
      <c r="CA17" s="19">
        <f t="shared" si="9"/>
        <v>0.8376667431222854</v>
      </c>
      <c r="CB17" s="19">
        <f t="shared" si="10"/>
        <v>0.6583777920722006</v>
      </c>
      <c r="CC17" s="19">
        <f t="shared" si="11"/>
        <v>4.0336160181244836</v>
      </c>
      <c r="CD17" s="19"/>
      <c r="CH17" s="12">
        <v>3.468</v>
      </c>
      <c r="CI17" s="23">
        <v>1</v>
      </c>
      <c r="CJ17" t="s">
        <v>99</v>
      </c>
    </row>
    <row r="18" spans="1:88" x14ac:dyDescent="0.25">
      <c r="A18" s="8" t="s">
        <v>103</v>
      </c>
      <c r="B18" s="8" t="s">
        <v>104</v>
      </c>
      <c r="C18" s="8">
        <v>0.28999999999999998</v>
      </c>
      <c r="D18" s="8">
        <v>0.31</v>
      </c>
      <c r="E18" s="15">
        <v>20.12</v>
      </c>
      <c r="F18" s="8">
        <v>1.33</v>
      </c>
      <c r="G18" s="15">
        <v>24.58</v>
      </c>
      <c r="H18" s="15">
        <v>15.67</v>
      </c>
      <c r="I18" s="14">
        <v>0.39</v>
      </c>
      <c r="J18" s="14">
        <v>0</v>
      </c>
      <c r="K18" s="14">
        <v>0.03</v>
      </c>
      <c r="L18" s="14">
        <v>0.11</v>
      </c>
      <c r="M18" s="15">
        <v>37.200000000000003</v>
      </c>
      <c r="N18" s="15">
        <v>100.03</v>
      </c>
      <c r="O18" s="20">
        <v>10.115</v>
      </c>
      <c r="P18" s="20">
        <v>4.2649999999999997</v>
      </c>
      <c r="Q18" s="20">
        <v>0.9556</v>
      </c>
      <c r="R18" s="21">
        <v>15.36</v>
      </c>
      <c r="S18" s="8" t="s">
        <v>103</v>
      </c>
      <c r="T18" s="8" t="s">
        <v>104</v>
      </c>
      <c r="V18" s="16">
        <v>24.1</v>
      </c>
      <c r="W18" s="16">
        <v>418</v>
      </c>
      <c r="AA18" s="16">
        <v>34</v>
      </c>
      <c r="AB18" s="16">
        <v>7</v>
      </c>
      <c r="AC18" s="16">
        <v>2</v>
      </c>
      <c r="AD18" s="16">
        <v>28</v>
      </c>
      <c r="AE18" s="16">
        <v>38</v>
      </c>
      <c r="AF18" s="16">
        <v>8.4</v>
      </c>
      <c r="AH18" s="16">
        <v>1140</v>
      </c>
      <c r="AI18" s="16">
        <v>1.4</v>
      </c>
      <c r="AJ18" s="16">
        <v>3.63</v>
      </c>
      <c r="AK18" s="16">
        <v>112</v>
      </c>
      <c r="AL18" s="16">
        <v>25.5</v>
      </c>
      <c r="AM18" s="22">
        <v>21.377730600653219</v>
      </c>
      <c r="AN18" s="22">
        <v>133.9981092505148</v>
      </c>
      <c r="AO18" s="16">
        <v>4</v>
      </c>
      <c r="AP18" s="16">
        <v>0.1</v>
      </c>
      <c r="AQ18" s="16">
        <v>1.9</v>
      </c>
      <c r="AR18" s="16">
        <v>8</v>
      </c>
      <c r="AS18" s="16">
        <v>0.9</v>
      </c>
      <c r="AT18" s="16">
        <v>2.8</v>
      </c>
      <c r="AU18" s="16" t="s">
        <v>102</v>
      </c>
      <c r="AV18" s="23">
        <v>0.2</v>
      </c>
      <c r="AW18" s="16">
        <v>0.3</v>
      </c>
      <c r="AX18" s="23">
        <v>0.2</v>
      </c>
      <c r="AY18" s="8" t="s">
        <v>103</v>
      </c>
      <c r="AZ18" s="8" t="s">
        <v>104</v>
      </c>
      <c r="BA18" s="8">
        <v>8.3000000000000007</v>
      </c>
      <c r="BB18" s="8">
        <v>15.4</v>
      </c>
      <c r="BC18" s="8">
        <v>1.71</v>
      </c>
      <c r="BD18" s="8">
        <v>7.4</v>
      </c>
      <c r="BE18" s="8">
        <v>2.2999999999999998</v>
      </c>
      <c r="BF18" s="8">
        <v>0.56999999999999995</v>
      </c>
      <c r="BG18" s="8">
        <v>2.75</v>
      </c>
      <c r="BH18" s="8">
        <v>0.46</v>
      </c>
      <c r="BI18" s="8">
        <v>3.01</v>
      </c>
      <c r="BJ18" s="8">
        <v>0.72</v>
      </c>
      <c r="BK18" s="8">
        <v>2.17</v>
      </c>
      <c r="BL18" s="8">
        <v>0.33</v>
      </c>
      <c r="BM18" s="8">
        <v>1.8</v>
      </c>
      <c r="BN18" s="8">
        <v>0.3</v>
      </c>
      <c r="BO18" s="11">
        <f t="shared" si="7"/>
        <v>47.219999999999992</v>
      </c>
      <c r="BP18" s="12">
        <v>0.89032648784419566</v>
      </c>
      <c r="BQ18" s="12">
        <v>0.99508918282194048</v>
      </c>
      <c r="BR18" s="18">
        <f t="shared" si="8"/>
        <v>22.6158038147139</v>
      </c>
      <c r="BS18" s="18">
        <f t="shared" si="8"/>
        <v>16.091954022988507</v>
      </c>
      <c r="BT18" s="18">
        <f t="shared" si="8"/>
        <v>12.481751824817517</v>
      </c>
      <c r="BU18" s="18">
        <f t="shared" si="8"/>
        <v>10.407876230661042</v>
      </c>
      <c r="BV18" s="18">
        <f t="shared" si="8"/>
        <v>9.9567099567099557</v>
      </c>
      <c r="BW18" s="18">
        <f t="shared" si="8"/>
        <v>6.5517241379310347</v>
      </c>
      <c r="BX18" s="18">
        <f t="shared" si="8"/>
        <v>8.9869281045751634</v>
      </c>
      <c r="BY18" s="18">
        <f t="shared" si="8"/>
        <v>7.931034482758621</v>
      </c>
      <c r="BZ18" s="18">
        <f t="shared" si="8"/>
        <v>12.137096774193548</v>
      </c>
      <c r="CA18" s="19">
        <f t="shared" si="9"/>
        <v>0.95777830925842466</v>
      </c>
      <c r="CB18" s="19">
        <f t="shared" si="10"/>
        <v>0.69261523676918102</v>
      </c>
      <c r="CC18" s="19">
        <f t="shared" si="11"/>
        <v>1.8633619089863944</v>
      </c>
      <c r="CD18" s="19"/>
      <c r="CH18" s="20">
        <v>4.2649999999999997</v>
      </c>
      <c r="CI18" s="16">
        <v>7</v>
      </c>
      <c r="CJ18" t="s">
        <v>105</v>
      </c>
    </row>
    <row r="19" spans="1:88" x14ac:dyDescent="0.25">
      <c r="A19" s="8" t="s">
        <v>106</v>
      </c>
      <c r="B19" s="8" t="s">
        <v>98</v>
      </c>
      <c r="C19" s="8">
        <v>0.18</v>
      </c>
      <c r="D19" s="8">
        <v>2.4300000000000002</v>
      </c>
      <c r="E19" s="15">
        <v>64.05</v>
      </c>
      <c r="F19" s="15">
        <v>15.29</v>
      </c>
      <c r="G19" s="8">
        <v>1.47</v>
      </c>
      <c r="H19" s="8">
        <v>1.65</v>
      </c>
      <c r="I19" s="14">
        <v>4.51</v>
      </c>
      <c r="J19" s="14">
        <v>0.05</v>
      </c>
      <c r="K19" s="14">
        <v>0.72</v>
      </c>
      <c r="L19" s="14">
        <v>0.06</v>
      </c>
      <c r="M19" s="15">
        <v>11.03</v>
      </c>
      <c r="N19" s="15">
        <v>101.45</v>
      </c>
      <c r="O19" s="12">
        <v>1E-3</v>
      </c>
      <c r="P19" s="12">
        <v>4.1369999999999996</v>
      </c>
      <c r="Q19" s="12">
        <v>3.34</v>
      </c>
      <c r="R19" s="8">
        <v>60.93</v>
      </c>
      <c r="S19" s="8" t="s">
        <v>106</v>
      </c>
      <c r="T19" s="8" t="s">
        <v>98</v>
      </c>
      <c r="V19" s="16">
        <v>101</v>
      </c>
      <c r="W19" s="16">
        <v>522</v>
      </c>
      <c r="AA19" s="16">
        <v>43</v>
      </c>
      <c r="AB19" s="23">
        <v>1</v>
      </c>
      <c r="AC19" s="16">
        <v>16</v>
      </c>
      <c r="AD19" s="16">
        <v>43</v>
      </c>
      <c r="AE19" s="16">
        <v>22</v>
      </c>
      <c r="AF19" s="16">
        <v>135</v>
      </c>
      <c r="AH19" s="16">
        <v>30.9</v>
      </c>
      <c r="AI19" s="16">
        <v>14.1</v>
      </c>
      <c r="AJ19" s="16">
        <v>2.75</v>
      </c>
      <c r="AK19" s="16">
        <v>64</v>
      </c>
      <c r="AL19" s="16">
        <v>33.200000000000003</v>
      </c>
      <c r="AM19" s="22">
        <v>38.862838202683044</v>
      </c>
      <c r="AN19" s="22">
        <v>205.31752195214847</v>
      </c>
      <c r="AO19" s="16">
        <v>2</v>
      </c>
      <c r="AP19" s="16">
        <v>0.2</v>
      </c>
      <c r="AQ19" s="16">
        <v>12.4</v>
      </c>
      <c r="AR19" s="16">
        <v>21</v>
      </c>
      <c r="AS19" s="16">
        <v>3.1</v>
      </c>
      <c r="AT19" s="16">
        <v>4.2</v>
      </c>
      <c r="AU19" s="16">
        <v>4</v>
      </c>
      <c r="AV19" s="16">
        <v>1</v>
      </c>
      <c r="AW19" s="16">
        <v>0.3</v>
      </c>
      <c r="AX19" s="16">
        <v>2.7</v>
      </c>
      <c r="AY19" s="8" t="s">
        <v>106</v>
      </c>
      <c r="AZ19" s="8" t="s">
        <v>98</v>
      </c>
      <c r="BA19" s="8">
        <v>46</v>
      </c>
      <c r="BB19" s="8">
        <v>77.900000000000006</v>
      </c>
      <c r="BC19" s="8">
        <v>9.57</v>
      </c>
      <c r="BD19" s="8">
        <v>36.700000000000003</v>
      </c>
      <c r="BE19" s="8">
        <v>7.4</v>
      </c>
      <c r="BF19" s="8">
        <v>1.18</v>
      </c>
      <c r="BG19" s="8">
        <v>6.1</v>
      </c>
      <c r="BH19" s="8">
        <v>0.91</v>
      </c>
      <c r="BI19" s="8">
        <v>5.91</v>
      </c>
      <c r="BJ19" s="8">
        <v>1.2</v>
      </c>
      <c r="BK19" s="8">
        <v>3.95</v>
      </c>
      <c r="BL19" s="8">
        <v>0.57999999999999996</v>
      </c>
      <c r="BM19" s="8">
        <v>3.5</v>
      </c>
      <c r="BN19" s="8">
        <v>0.49</v>
      </c>
      <c r="BO19" s="11">
        <f t="shared" si="7"/>
        <v>201.39000000000001</v>
      </c>
      <c r="BP19" s="12">
        <v>0.80866425687103272</v>
      </c>
      <c r="BQ19" s="12">
        <v>0.77111410009577441</v>
      </c>
      <c r="BR19" s="18">
        <f t="shared" si="8"/>
        <v>125.34059945504087</v>
      </c>
      <c r="BS19" s="18">
        <f t="shared" si="8"/>
        <v>81.40020898641589</v>
      </c>
      <c r="BT19" s="18">
        <f t="shared" si="8"/>
        <v>69.854014598540147</v>
      </c>
      <c r="BU19" s="18">
        <f t="shared" si="8"/>
        <v>51.617440225035168</v>
      </c>
      <c r="BV19" s="18">
        <f t="shared" si="8"/>
        <v>32.034632034632033</v>
      </c>
      <c r="BW19" s="18">
        <f t="shared" si="8"/>
        <v>13.563218390804598</v>
      </c>
      <c r="BX19" s="18">
        <f t="shared" si="8"/>
        <v>19.934640522875817</v>
      </c>
      <c r="BY19" s="18">
        <f t="shared" si="8"/>
        <v>15.689655172413794</v>
      </c>
      <c r="BZ19" s="18">
        <f t="shared" si="8"/>
        <v>23.830645161290324</v>
      </c>
      <c r="CA19" s="19">
        <f t="shared" si="9"/>
        <v>0.86992928468190966</v>
      </c>
      <c r="CB19" s="19">
        <f t="shared" si="10"/>
        <v>0.53672111428173075</v>
      </c>
      <c r="CC19" s="19">
        <f t="shared" si="11"/>
        <v>5.2596393679949465</v>
      </c>
      <c r="CD19" s="19"/>
      <c r="CH19" s="12">
        <v>4.1369999999999996</v>
      </c>
      <c r="CI19" s="23">
        <v>1</v>
      </c>
      <c r="CJ19" t="s">
        <v>99</v>
      </c>
    </row>
    <row r="20" spans="1:88" x14ac:dyDescent="0.25">
      <c r="A20" s="8" t="s">
        <v>107</v>
      </c>
      <c r="B20" s="8" t="s">
        <v>98</v>
      </c>
      <c r="C20" s="8">
        <v>0.15</v>
      </c>
      <c r="D20" s="8">
        <v>3.35</v>
      </c>
      <c r="E20" s="15">
        <v>60.04</v>
      </c>
      <c r="F20" s="8">
        <v>14.2</v>
      </c>
      <c r="G20" s="14">
        <v>0.1</v>
      </c>
      <c r="H20" s="8">
        <v>1.37</v>
      </c>
      <c r="I20" s="14">
        <v>4.2300000000000004</v>
      </c>
      <c r="J20" s="14">
        <v>0.04</v>
      </c>
      <c r="K20" s="14">
        <v>0.71</v>
      </c>
      <c r="L20" s="14">
        <v>0.08</v>
      </c>
      <c r="M20" s="15">
        <v>16.88</v>
      </c>
      <c r="N20" s="15">
        <v>101.15</v>
      </c>
      <c r="O20" s="20">
        <v>1E-3</v>
      </c>
      <c r="P20" s="20">
        <v>5.0819999999999999</v>
      </c>
      <c r="Q20" s="20">
        <v>3.4169999999999998</v>
      </c>
      <c r="R20" s="21"/>
      <c r="S20" s="8" t="s">
        <v>107</v>
      </c>
      <c r="T20" s="8" t="s">
        <v>98</v>
      </c>
      <c r="V20" s="16">
        <v>119</v>
      </c>
      <c r="W20" s="16">
        <v>1070</v>
      </c>
      <c r="AA20" s="16">
        <v>44</v>
      </c>
      <c r="AB20" s="16">
        <v>3</v>
      </c>
      <c r="AC20" s="16">
        <v>15</v>
      </c>
      <c r="AD20" s="16">
        <v>54</v>
      </c>
      <c r="AE20" s="16">
        <v>71</v>
      </c>
      <c r="AF20" s="16">
        <v>121</v>
      </c>
      <c r="AH20" s="16">
        <v>36.200000000000003</v>
      </c>
      <c r="AI20" s="16">
        <v>12.9</v>
      </c>
      <c r="AJ20" s="16">
        <v>3.71</v>
      </c>
      <c r="AK20" s="16">
        <v>65</v>
      </c>
      <c r="AL20" s="16">
        <v>31.6</v>
      </c>
      <c r="AM20" s="22">
        <v>69.124605715464696</v>
      </c>
      <c r="AN20" s="22">
        <v>205.04373725527989</v>
      </c>
      <c r="AO20" s="16">
        <v>4</v>
      </c>
      <c r="AP20" s="16">
        <v>0.2</v>
      </c>
      <c r="AQ20" s="16">
        <v>15.1</v>
      </c>
      <c r="AR20" s="16">
        <v>24</v>
      </c>
      <c r="AS20" s="16">
        <v>2.2000000000000002</v>
      </c>
      <c r="AT20" s="16">
        <v>3.7</v>
      </c>
      <c r="AU20" s="16">
        <v>3</v>
      </c>
      <c r="AV20" s="16">
        <v>0.9</v>
      </c>
      <c r="AW20" s="16">
        <v>0.4</v>
      </c>
      <c r="AX20" s="16">
        <v>2</v>
      </c>
      <c r="AY20" s="8" t="s">
        <v>107</v>
      </c>
      <c r="AZ20" s="8" t="s">
        <v>98</v>
      </c>
      <c r="BA20" s="8">
        <v>41.7</v>
      </c>
      <c r="BB20" s="8">
        <v>69.5</v>
      </c>
      <c r="BC20" s="8">
        <v>8.76</v>
      </c>
      <c r="BD20" s="8">
        <v>32.6</v>
      </c>
      <c r="BE20" s="8">
        <v>7.2</v>
      </c>
      <c r="BF20" s="8">
        <v>1.35</v>
      </c>
      <c r="BG20" s="8">
        <v>6.08</v>
      </c>
      <c r="BH20" s="8">
        <v>0.91</v>
      </c>
      <c r="BI20" s="8">
        <v>5.8</v>
      </c>
      <c r="BJ20" s="8">
        <v>1.1399999999999999</v>
      </c>
      <c r="BK20" s="8">
        <v>3.45</v>
      </c>
      <c r="BL20" s="8">
        <v>0.5</v>
      </c>
      <c r="BM20" s="8">
        <v>3.2</v>
      </c>
      <c r="BN20" s="8">
        <v>0.51</v>
      </c>
      <c r="BO20" s="11">
        <f t="shared" si="7"/>
        <v>182.69999999999996</v>
      </c>
      <c r="BP20" s="12">
        <v>0.79200951423425925</v>
      </c>
      <c r="BQ20" s="12">
        <v>0.89584555908862651</v>
      </c>
      <c r="BR20" s="18">
        <f t="shared" si="8"/>
        <v>113.62397820163488</v>
      </c>
      <c r="BS20" s="18">
        <f t="shared" si="8"/>
        <v>72.622779519331246</v>
      </c>
      <c r="BT20" s="18">
        <f t="shared" si="8"/>
        <v>63.941605839416049</v>
      </c>
      <c r="BU20" s="18">
        <f t="shared" si="8"/>
        <v>45.850914205344587</v>
      </c>
      <c r="BV20" s="18">
        <f t="shared" si="8"/>
        <v>31.168831168831169</v>
      </c>
      <c r="BW20" s="18">
        <f t="shared" si="8"/>
        <v>15.517241379310347</v>
      </c>
      <c r="BX20" s="18">
        <f t="shared" si="8"/>
        <v>19.869281045751634</v>
      </c>
      <c r="BY20" s="18">
        <f t="shared" si="8"/>
        <v>15.689655172413794</v>
      </c>
      <c r="BZ20" s="18">
        <f t="shared" si="8"/>
        <v>23.387096774193548</v>
      </c>
      <c r="CA20" s="19">
        <f t="shared" si="9"/>
        <v>0.8520127658974268</v>
      </c>
      <c r="CB20" s="19">
        <f t="shared" si="10"/>
        <v>0.62353836694033815</v>
      </c>
      <c r="CC20" s="19">
        <f t="shared" si="11"/>
        <v>4.8584045851733535</v>
      </c>
      <c r="CD20" s="19"/>
      <c r="CH20" s="20">
        <v>5.0819999999999999</v>
      </c>
      <c r="CI20" s="16">
        <v>3</v>
      </c>
      <c r="CJ20" t="s">
        <v>99</v>
      </c>
    </row>
    <row r="21" spans="1:88" x14ac:dyDescent="0.25">
      <c r="A21" s="8" t="s">
        <v>108</v>
      </c>
      <c r="C21" s="18">
        <f>AVERAGE(C15:C20)</f>
        <v>5.0750000000000002</v>
      </c>
      <c r="D21" s="18">
        <f t="shared" ref="D21:R21" si="13">AVERAGE(D15:D20)</f>
        <v>3.7566666666666664</v>
      </c>
      <c r="E21" s="18">
        <f t="shared" si="13"/>
        <v>47.228333333333346</v>
      </c>
      <c r="F21" s="18">
        <f t="shared" si="13"/>
        <v>11.048333333333332</v>
      </c>
      <c r="G21" s="18">
        <f t="shared" si="13"/>
        <v>5.0516666666666667</v>
      </c>
      <c r="H21" s="18">
        <f t="shared" si="13"/>
        <v>3.8633333333333333</v>
      </c>
      <c r="I21" s="18">
        <f t="shared" si="13"/>
        <v>3.4499999999999997</v>
      </c>
      <c r="J21" s="18">
        <f t="shared" si="13"/>
        <v>5.6666666666666664E-2</v>
      </c>
      <c r="K21" s="18">
        <f t="shared" si="13"/>
        <v>0.63666666666666671</v>
      </c>
      <c r="L21" s="18">
        <f t="shared" si="13"/>
        <v>0.14833333333333334</v>
      </c>
      <c r="M21" s="18">
        <f t="shared" si="13"/>
        <v>20.411666666666665</v>
      </c>
      <c r="N21" s="18">
        <f t="shared" si="13"/>
        <v>100.73333333333333</v>
      </c>
      <c r="O21" s="18">
        <f t="shared" si="13"/>
        <v>2.3834333333333331</v>
      </c>
      <c r="P21" s="18">
        <f t="shared" si="13"/>
        <v>3.4815666666666671</v>
      </c>
      <c r="Q21" s="18">
        <f t="shared" si="13"/>
        <v>4.0502666666666665</v>
      </c>
      <c r="R21" s="18">
        <f t="shared" si="13"/>
        <v>43.408000000000001</v>
      </c>
    </row>
    <row r="22" spans="1:88" x14ac:dyDescent="0.25">
      <c r="A22" s="8" t="s">
        <v>88</v>
      </c>
      <c r="B22" s="8" t="s">
        <v>125</v>
      </c>
      <c r="C22" s="8">
        <f>1.29*21.49</f>
        <v>27.722099999999998</v>
      </c>
      <c r="D22" s="8">
        <f>2.5*1.43</f>
        <v>3.5749999999999997</v>
      </c>
      <c r="E22" s="8"/>
      <c r="F22" s="8"/>
      <c r="G22" s="8"/>
      <c r="H22" s="8"/>
      <c r="I22" s="8"/>
      <c r="J22" s="8"/>
      <c r="K22" s="8"/>
      <c r="L22" s="8">
        <f>0.145*2.29</f>
        <v>0.33204999999999996</v>
      </c>
      <c r="M22" s="8"/>
      <c r="N22" s="8"/>
      <c r="O22" s="8"/>
      <c r="P22" s="8">
        <v>0.71</v>
      </c>
      <c r="Q22" s="8">
        <v>1.4</v>
      </c>
      <c r="R22" s="8"/>
      <c r="S22" s="8"/>
      <c r="T22" s="8"/>
      <c r="V22" s="8"/>
      <c r="W22" s="8"/>
      <c r="AO22" s="8"/>
      <c r="AP22" s="8"/>
      <c r="AQ22" s="8"/>
    </row>
    <row r="23" spans="1:88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V23" s="8"/>
      <c r="W23" s="8"/>
      <c r="AO23" s="8"/>
      <c r="AP23" s="8"/>
      <c r="AQ23" s="8"/>
    </row>
    <row r="24" spans="1:8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V24" s="8"/>
      <c r="W24" s="8"/>
      <c r="AO24" s="8"/>
      <c r="AP24" s="8"/>
      <c r="AQ24" s="8"/>
    </row>
    <row r="25" spans="1:88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V25" s="8"/>
      <c r="W25" s="8"/>
      <c r="AO25" s="8"/>
      <c r="AP25" s="8"/>
      <c r="AQ25" s="8"/>
    </row>
    <row r="26" spans="1:88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V26" s="8"/>
      <c r="W26" s="8"/>
      <c r="AO26" s="8"/>
      <c r="AP26" s="8"/>
      <c r="AQ26" s="8"/>
    </row>
    <row r="27" spans="1:88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V27" s="8"/>
      <c r="W27" s="8"/>
      <c r="AO27" s="8"/>
      <c r="AP27" s="8"/>
      <c r="AQ27" s="8"/>
    </row>
    <row r="28" spans="1:8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V28" s="8"/>
      <c r="W28" s="8"/>
      <c r="AO28" s="8"/>
      <c r="AP28" s="8"/>
      <c r="AQ28" s="8"/>
    </row>
    <row r="29" spans="1:88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V29" s="8"/>
      <c r="W29" s="8"/>
      <c r="AO29" s="8"/>
      <c r="AP29" s="8"/>
      <c r="AQ29" s="8"/>
    </row>
    <row r="30" spans="1:88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V30" s="8"/>
      <c r="W30" s="8"/>
      <c r="AO30" s="8"/>
      <c r="AP30" s="8"/>
      <c r="AQ30" s="8"/>
    </row>
    <row r="31" spans="1:8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V31" s="8"/>
      <c r="W31" s="8"/>
      <c r="AO31" s="8"/>
      <c r="AP31" s="8"/>
      <c r="AQ31" s="8"/>
    </row>
    <row r="32" spans="1:8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V32" s="8"/>
      <c r="W32" s="8"/>
      <c r="AO32" s="8"/>
      <c r="AP32" s="8"/>
      <c r="AQ32" s="8"/>
    </row>
    <row r="33" spans="1:43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V33" s="8"/>
      <c r="W33" s="8"/>
      <c r="AO33" s="8"/>
      <c r="AP33" s="8"/>
      <c r="AQ33" s="8"/>
    </row>
    <row r="34" spans="1:43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V34" s="8"/>
      <c r="W34" s="8"/>
      <c r="AO34" s="8"/>
      <c r="AP34" s="8"/>
      <c r="AQ34" s="8"/>
    </row>
    <row r="35" spans="1:43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V35" s="8"/>
      <c r="W35" s="8"/>
      <c r="AO35" s="8"/>
      <c r="AP35" s="8"/>
      <c r="AQ35" s="8"/>
    </row>
    <row r="36" spans="1:43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V36" s="8"/>
      <c r="W36" s="8"/>
      <c r="AO36" s="8"/>
      <c r="AP36" s="8"/>
      <c r="AQ36" s="8"/>
    </row>
    <row r="37" spans="1:43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V37" s="8"/>
      <c r="W37" s="8"/>
      <c r="AO37" s="8"/>
      <c r="AP37" s="8"/>
      <c r="AQ37" s="8"/>
    </row>
    <row r="38" spans="1:4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V38" s="8"/>
      <c r="W38" s="8"/>
      <c r="AO38" s="8"/>
      <c r="AP38" s="8"/>
      <c r="AQ38" s="8"/>
    </row>
    <row r="39" spans="1:4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V39" s="8"/>
      <c r="W39" s="8"/>
      <c r="AO39" s="8"/>
      <c r="AP39" s="8"/>
      <c r="AQ39" s="8"/>
    </row>
    <row r="48" spans="1:43" x14ac:dyDescent="0.25">
      <c r="T48" t="s">
        <v>109</v>
      </c>
    </row>
    <row r="49" spans="20:20" x14ac:dyDescent="0.25">
      <c r="T49" t="s">
        <v>110</v>
      </c>
    </row>
    <row r="50" spans="20:20" x14ac:dyDescent="0.25">
      <c r="T50" t="s">
        <v>24</v>
      </c>
    </row>
    <row r="51" spans="20:20" x14ac:dyDescent="0.25">
      <c r="T51" t="s">
        <v>25</v>
      </c>
    </row>
    <row r="52" spans="20:20" x14ac:dyDescent="0.25">
      <c r="T52" t="s">
        <v>26</v>
      </c>
    </row>
    <row r="53" spans="20:20" x14ac:dyDescent="0.25">
      <c r="T53" t="s">
        <v>111</v>
      </c>
    </row>
    <row r="54" spans="20:20" x14ac:dyDescent="0.25">
      <c r="T54" t="s">
        <v>85</v>
      </c>
    </row>
    <row r="55" spans="20:20" x14ac:dyDescent="0.25">
      <c r="T55" t="s">
        <v>112</v>
      </c>
    </row>
    <row r="56" spans="20:20" x14ac:dyDescent="0.25">
      <c r="T56" t="s">
        <v>113</v>
      </c>
    </row>
    <row r="57" spans="20:20" x14ac:dyDescent="0.25">
      <c r="T57" t="s">
        <v>114</v>
      </c>
    </row>
    <row r="58" spans="20:20" x14ac:dyDescent="0.25">
      <c r="T58" t="s">
        <v>115</v>
      </c>
    </row>
    <row r="59" spans="20:20" x14ac:dyDescent="0.25">
      <c r="T59" t="s">
        <v>116</v>
      </c>
    </row>
    <row r="60" spans="20:20" x14ac:dyDescent="0.25">
      <c r="T60" t="s">
        <v>117</v>
      </c>
    </row>
    <row r="61" spans="20:20" x14ac:dyDescent="0.25">
      <c r="T61" t="s">
        <v>118</v>
      </c>
    </row>
    <row r="62" spans="20:20" x14ac:dyDescent="0.25">
      <c r="T62" t="s">
        <v>119</v>
      </c>
    </row>
    <row r="63" spans="20:20" x14ac:dyDescent="0.25">
      <c r="T63" t="s">
        <v>120</v>
      </c>
    </row>
    <row r="64" spans="20:20" x14ac:dyDescent="0.25">
      <c r="T64" t="s">
        <v>121</v>
      </c>
    </row>
    <row r="65" spans="20:20" x14ac:dyDescent="0.25">
      <c r="T65" t="s">
        <v>38</v>
      </c>
    </row>
    <row r="66" spans="20:20" x14ac:dyDescent="0.25">
      <c r="T66" t="s">
        <v>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maynarjb</dc:creator>
  <cp:lastModifiedBy>maynarjb</cp:lastModifiedBy>
  <dcterms:created xsi:type="dcterms:W3CDTF">2012-02-20T08:45:38Z</dcterms:created>
  <dcterms:modified xsi:type="dcterms:W3CDTF">2014-07-21T00:22:45Z</dcterms:modified>
</cp:coreProperties>
</file>