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China\"/>
    </mc:Choice>
  </mc:AlternateContent>
  <bookViews>
    <workbookView xWindow="0" yWindow="0" windowWidth="17400" windowHeight="8430"/>
  </bookViews>
  <sheets>
    <sheet name="Data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3" l="1"/>
  <c r="G60" i="3"/>
  <c r="H35" i="3"/>
  <c r="G35" i="3"/>
  <c r="CF21" i="3"/>
  <c r="BT21" i="3"/>
  <c r="BS21" i="3"/>
  <c r="BR21" i="3"/>
  <c r="BQ21" i="3"/>
  <c r="BP21" i="3"/>
  <c r="BO21" i="3"/>
  <c r="BN21" i="3"/>
  <c r="BM21" i="3"/>
  <c r="BL21" i="3"/>
  <c r="BW21" i="3" s="1"/>
  <c r="CF20" i="3"/>
  <c r="CF19" i="3"/>
  <c r="BT19" i="3"/>
  <c r="BS19" i="3"/>
  <c r="BR19" i="3"/>
  <c r="BQ19" i="3"/>
  <c r="BP19" i="3"/>
  <c r="BO19" i="3"/>
  <c r="BN19" i="3"/>
  <c r="BM19" i="3"/>
  <c r="BL19" i="3"/>
  <c r="BW19" i="3" s="1"/>
  <c r="CH18" i="3"/>
  <c r="BT18" i="3"/>
  <c r="BS18" i="3"/>
  <c r="BR18" i="3"/>
  <c r="BQ18" i="3"/>
  <c r="BP18" i="3"/>
  <c r="BO18" i="3"/>
  <c r="BN18" i="3"/>
  <c r="BM18" i="3"/>
  <c r="BL18" i="3"/>
  <c r="BW18" i="3" s="1"/>
  <c r="CH17" i="3"/>
  <c r="CF17" i="3"/>
  <c r="BT17" i="3"/>
  <c r="BS17" i="3"/>
  <c r="BR17" i="3"/>
  <c r="BQ17" i="3"/>
  <c r="BP17" i="3"/>
  <c r="BO17" i="3"/>
  <c r="BN17" i="3"/>
  <c r="BM17" i="3"/>
  <c r="BL17" i="3"/>
  <c r="BW17" i="3" s="1"/>
  <c r="CH16" i="3"/>
  <c r="CF16" i="3"/>
  <c r="BT16" i="3"/>
  <c r="BS16" i="3"/>
  <c r="BR16" i="3"/>
  <c r="BQ16" i="3"/>
  <c r="BP16" i="3"/>
  <c r="BO16" i="3"/>
  <c r="BN16" i="3"/>
  <c r="BM16" i="3"/>
  <c r="BL16" i="3"/>
  <c r="BW16" i="3" s="1"/>
  <c r="CH15" i="3"/>
  <c r="CF15" i="3"/>
  <c r="BT15" i="3"/>
  <c r="BS15" i="3"/>
  <c r="BR15" i="3"/>
  <c r="BQ15" i="3"/>
  <c r="BP15" i="3"/>
  <c r="BO15" i="3"/>
  <c r="BN15" i="3"/>
  <c r="BM15" i="3"/>
  <c r="BL15" i="3"/>
  <c r="BW15" i="3" s="1"/>
  <c r="O15" i="3"/>
  <c r="CH14" i="3"/>
  <c r="CF14" i="3"/>
  <c r="BT14" i="3"/>
  <c r="BS14" i="3"/>
  <c r="BR14" i="3"/>
  <c r="BQ14" i="3"/>
  <c r="BP14" i="3"/>
  <c r="BO14" i="3"/>
  <c r="BN14" i="3"/>
  <c r="BM14" i="3"/>
  <c r="BL14" i="3"/>
  <c r="BW14" i="3" s="1"/>
  <c r="O14" i="3"/>
  <c r="CH13" i="3"/>
  <c r="CF13" i="3"/>
  <c r="BT13" i="3"/>
  <c r="BS13" i="3"/>
  <c r="BR13" i="3"/>
  <c r="BQ13" i="3"/>
  <c r="BP13" i="3"/>
  <c r="BO13" i="3"/>
  <c r="BN13" i="3"/>
  <c r="BM13" i="3"/>
  <c r="BL13" i="3"/>
  <c r="BW13" i="3" s="1"/>
  <c r="O13" i="3"/>
  <c r="CH12" i="3"/>
  <c r="CF12" i="3"/>
  <c r="BW12" i="3"/>
  <c r="BT12" i="3"/>
  <c r="BS12" i="3"/>
  <c r="BR12" i="3"/>
  <c r="BQ12" i="3"/>
  <c r="BV12" i="3" s="1"/>
  <c r="BP12" i="3"/>
  <c r="BO12" i="3"/>
  <c r="BN12" i="3"/>
  <c r="BM12" i="3"/>
  <c r="BU12" i="3" s="1"/>
  <c r="BL12" i="3"/>
  <c r="O12" i="3"/>
  <c r="CH11" i="3"/>
  <c r="BW11" i="3"/>
  <c r="BT11" i="3"/>
  <c r="BS11" i="3"/>
  <c r="BR11" i="3"/>
  <c r="BQ11" i="3"/>
  <c r="BV11" i="3" s="1"/>
  <c r="BP11" i="3"/>
  <c r="BO11" i="3"/>
  <c r="BN11" i="3"/>
  <c r="BM11" i="3"/>
  <c r="BU11" i="3" s="1"/>
  <c r="BL11" i="3"/>
  <c r="O11" i="3"/>
  <c r="CH10" i="3"/>
  <c r="BW10" i="3"/>
  <c r="BT10" i="3"/>
  <c r="BS10" i="3"/>
  <c r="BR10" i="3"/>
  <c r="BQ10" i="3"/>
  <c r="BV10" i="3" s="1"/>
  <c r="BP10" i="3"/>
  <c r="BO10" i="3"/>
  <c r="BN10" i="3"/>
  <c r="BM10" i="3"/>
  <c r="BU10" i="3" s="1"/>
  <c r="BL10" i="3"/>
  <c r="O10" i="3"/>
  <c r="CH9" i="3"/>
  <c r="BW9" i="3"/>
  <c r="BT9" i="3"/>
  <c r="BS9" i="3"/>
  <c r="BR9" i="3"/>
  <c r="BQ9" i="3"/>
  <c r="BV9" i="3" s="1"/>
  <c r="BP9" i="3"/>
  <c r="BO9" i="3"/>
  <c r="BN9" i="3"/>
  <c r="BM9" i="3"/>
  <c r="BU9" i="3" s="1"/>
  <c r="BL9" i="3"/>
  <c r="O9" i="3"/>
  <c r="CH8" i="3"/>
  <c r="BW8" i="3"/>
  <c r="BT8" i="3"/>
  <c r="BS8" i="3"/>
  <c r="BR8" i="3"/>
  <c r="BQ8" i="3"/>
  <c r="BV8" i="3" s="1"/>
  <c r="BP8" i="3"/>
  <c r="BO8" i="3"/>
  <c r="BN8" i="3"/>
  <c r="BM8" i="3"/>
  <c r="BM7" i="3" s="1"/>
  <c r="BL8" i="3"/>
  <c r="O8" i="3"/>
  <c r="CG7" i="3"/>
  <c r="CE7" i="3"/>
  <c r="CC7" i="3"/>
  <c r="CB7" i="3"/>
  <c r="BR7" i="3"/>
  <c r="BN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G7" i="3"/>
  <c r="AF7" i="3"/>
  <c r="AE7" i="3"/>
  <c r="AC7" i="3"/>
  <c r="AB7" i="3"/>
  <c r="Y7" i="3"/>
  <c r="X7" i="3"/>
  <c r="V7" i="3"/>
  <c r="U7" i="3"/>
  <c r="T7" i="3"/>
  <c r="S7" i="3"/>
  <c r="R7" i="3"/>
  <c r="Q7" i="3"/>
  <c r="P7" i="3"/>
  <c r="N7" i="3"/>
  <c r="L7" i="3"/>
  <c r="J7" i="3"/>
  <c r="I7" i="3"/>
  <c r="H7" i="3"/>
  <c r="G7" i="3"/>
  <c r="F7" i="3"/>
  <c r="E7" i="3"/>
  <c r="D7" i="3"/>
  <c r="BW7" i="3" l="1"/>
  <c r="CH7" i="3"/>
  <c r="BU13" i="3"/>
  <c r="BV13" i="3"/>
  <c r="CF7" i="3"/>
  <c r="BU14" i="3"/>
  <c r="BV14" i="3"/>
  <c r="BU17" i="3"/>
  <c r="BU18" i="3"/>
  <c r="BV18" i="3"/>
  <c r="O7" i="3"/>
  <c r="BO7" i="3"/>
  <c r="BS7" i="3"/>
  <c r="BU15" i="3"/>
  <c r="BU16" i="3"/>
  <c r="BV16" i="3"/>
  <c r="BV17" i="3"/>
  <c r="BL7" i="3"/>
  <c r="BP7" i="3"/>
  <c r="BT7" i="3"/>
  <c r="BV15" i="3"/>
  <c r="BU19" i="3"/>
  <c r="BV19" i="3"/>
  <c r="BU21" i="3"/>
  <c r="BV21" i="3"/>
  <c r="BU8" i="3"/>
  <c r="BU7" i="3" s="1"/>
  <c r="BQ7" i="3"/>
  <c r="BV7" i="3" l="1"/>
</calcChain>
</file>

<file path=xl/sharedStrings.xml><?xml version="1.0" encoding="utf-8"?>
<sst xmlns="http://schemas.openxmlformats.org/spreadsheetml/2006/main" count="405" uniqueCount="200">
  <si>
    <t>SiO2</t>
  </si>
  <si>
    <t>K2O</t>
  </si>
  <si>
    <t>Na2O</t>
  </si>
  <si>
    <t>P2O5</t>
  </si>
  <si>
    <t>CaO</t>
  </si>
  <si>
    <t>MgO</t>
  </si>
  <si>
    <t>MnO</t>
  </si>
  <si>
    <t>Fe2O3</t>
  </si>
  <si>
    <t>LOI</t>
  </si>
  <si>
    <t>–</t>
  </si>
  <si>
    <t>V</t>
  </si>
  <si>
    <t>Cr</t>
  </si>
  <si>
    <t>Ni</t>
  </si>
  <si>
    <t>Co</t>
  </si>
  <si>
    <t>Mo</t>
  </si>
  <si>
    <t>Cu</t>
  </si>
  <si>
    <t>Pb</t>
  </si>
  <si>
    <t>Zn</t>
  </si>
  <si>
    <t>As</t>
  </si>
  <si>
    <t>Sr</t>
  </si>
  <si>
    <t>Ba</t>
  </si>
  <si>
    <t>Cd</t>
  </si>
  <si>
    <t>992-16</t>
  </si>
  <si>
    <t>1U</t>
  </si>
  <si>
    <t>1Y1</t>
  </si>
  <si>
    <t>1Y2</t>
  </si>
  <si>
    <t>1A</t>
  </si>
  <si>
    <t>1D</t>
  </si>
  <si>
    <t>1E</t>
  </si>
  <si>
    <t>1F</t>
  </si>
  <si>
    <t>1G</t>
  </si>
  <si>
    <t>1L</t>
  </si>
  <si>
    <t>1M</t>
  </si>
  <si>
    <t>1Z</t>
  </si>
  <si>
    <t>1AA</t>
  </si>
  <si>
    <t>1BB</t>
  </si>
  <si>
    <t>&lt;0.15</t>
  </si>
  <si>
    <t>&lt;20</t>
  </si>
  <si>
    <t>&lt;4</t>
  </si>
  <si>
    <t>&lt;8</t>
  </si>
  <si>
    <t>&lt;0.02</t>
  </si>
  <si>
    <t>&lt;0.05</t>
  </si>
  <si>
    <t>&lt;2</t>
  </si>
  <si>
    <t>Total</t>
  </si>
  <si>
    <t>Y</t>
  </si>
  <si>
    <t>La</t>
  </si>
  <si>
    <t>Ce</t>
  </si>
  <si>
    <t>Pr</t>
  </si>
  <si>
    <t>Nd</t>
  </si>
  <si>
    <t>Sm</t>
  </si>
  <si>
    <t>Eu</t>
  </si>
  <si>
    <t>Gd</t>
  </si>
  <si>
    <t>Tb</t>
  </si>
  <si>
    <t>1T</t>
  </si>
  <si>
    <t>1W</t>
  </si>
  <si>
    <t>Tiantaishan</t>
  </si>
  <si>
    <t>carbonate</t>
  </si>
  <si>
    <t>Location</t>
  </si>
  <si>
    <t>Age, Ma</t>
  </si>
  <si>
    <t>Age, Name</t>
  </si>
  <si>
    <t>Size, MT</t>
  </si>
  <si>
    <t>China</t>
  </si>
  <si>
    <t>Cambrian</t>
  </si>
  <si>
    <t>chondrite values from Tayl9or &amp; McLennan table A2</t>
  </si>
  <si>
    <t>dol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</si>
  <si>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</si>
  <si>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</si>
  <si>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</si>
  <si>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</si>
  <si>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</si>
  <si>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</si>
  <si>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Extrapolated to Al=0</t>
  </si>
  <si>
    <t>pdb</t>
  </si>
  <si>
    <t>source</t>
  </si>
  <si>
    <t>number</t>
  </si>
  <si>
    <t>type</t>
  </si>
  <si>
    <t xml:space="preserve">Al2O3 </t>
  </si>
  <si>
    <t xml:space="preserve">TiO2 </t>
  </si>
  <si>
    <t>Nb</t>
  </si>
  <si>
    <t>Rb</t>
  </si>
  <si>
    <t>Sc</t>
  </si>
  <si>
    <t>Th</t>
  </si>
  <si>
    <t>U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</si>
  <si>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</si>
  <si>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</si>
  <si>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</si>
  <si>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</si>
  <si>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</si>
  <si>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</si>
  <si>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</si>
  <si>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</si>
  <si>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</si>
  <si>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</si>
  <si>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</si>
  <si>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</si>
  <si>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</si>
  <si>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</si>
  <si>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</si>
  <si>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</si>
  <si>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</si>
  <si>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</si>
  <si>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</si>
  <si>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</si>
  <si>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 xml:space="preserve">Yb                  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</si>
  <si>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</si>
  <si>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</si>
  <si>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</si>
  <si>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</si>
  <si>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</si>
  <si>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</si>
  <si>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</si>
  <si>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</si>
  <si>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</si>
  <si>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</si>
  <si>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</si>
  <si>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</si>
  <si>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</si>
  <si>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</si>
  <si>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</si>
  <si>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</si>
  <si>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</si>
  <si>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</si>
  <si>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</si>
  <si>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</si>
  <si>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</si>
  <si>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</si>
  <si>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</si>
  <si>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avg ore</t>
  </si>
  <si>
    <t>992-16-</t>
  </si>
  <si>
    <t>IX</t>
  </si>
  <si>
    <t>ore</t>
  </si>
  <si>
    <t>1R</t>
  </si>
  <si>
    <t>1N</t>
  </si>
  <si>
    <t>IV</t>
  </si>
  <si>
    <t>&lt;3.2</t>
  </si>
  <si>
    <t>1Q</t>
  </si>
  <si>
    <t>1S</t>
  </si>
  <si>
    <t>dolomitic ore</t>
  </si>
  <si>
    <t>low-grade ore</t>
  </si>
  <si>
    <t>dolomite</t>
  </si>
  <si>
    <t>GSh</t>
  </si>
  <si>
    <t>BSh</t>
  </si>
  <si>
    <t>Sample</t>
  </si>
  <si>
    <t>Mineral</t>
  </si>
  <si>
    <t>Rock type</t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</si>
  <si>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C </t>
    </r>
    <r>
      <rPr>
        <vertAlign val="subscript"/>
        <sz val="11"/>
        <color theme="1"/>
        <rFont val="Calibri"/>
        <family val="2"/>
        <scheme val="minor"/>
      </rPr>
      <t>PDB</t>
    </r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</si>
  <si>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 xml:space="preserve">O </t>
    </r>
    <r>
      <rPr>
        <vertAlign val="subscript"/>
        <sz val="11"/>
        <color theme="1"/>
        <rFont val="Calibri"/>
        <family val="2"/>
        <scheme val="minor"/>
      </rPr>
      <t>PDB</t>
    </r>
  </si>
  <si>
    <t xml:space="preserve"> 1Z2</t>
  </si>
  <si>
    <t>Mg kutnahorite</t>
  </si>
  <si>
    <t>Mixed Mn carbonates</t>
  </si>
  <si>
    <t xml:space="preserve"> IX</t>
  </si>
  <si>
    <t>Ca rhodochrosite</t>
  </si>
  <si>
    <t>Rhodochrostone ore</t>
  </si>
  <si>
    <t>1 SI</t>
  </si>
  <si>
    <t>Dolomite</t>
  </si>
  <si>
    <t>Dolostone</t>
  </si>
  <si>
    <t xml:space="preserve">1B1 </t>
  </si>
  <si>
    <t>Calcite</t>
  </si>
  <si>
    <t xml:space="preserve">Dolostone in phyllite </t>
  </si>
  <si>
    <t>1B2</t>
  </si>
  <si>
    <t xml:space="preserve"> Dolomite</t>
  </si>
  <si>
    <t>Dolostone in phyllite</t>
  </si>
  <si>
    <t>1C1</t>
  </si>
  <si>
    <t>1C2</t>
  </si>
  <si>
    <t>1N1</t>
  </si>
  <si>
    <t>Rhodochrostooe ore</t>
  </si>
  <si>
    <t>1N2</t>
  </si>
  <si>
    <t>1P1</t>
  </si>
  <si>
    <t>Mangano-phosphorite</t>
  </si>
  <si>
    <t>1P2</t>
  </si>
  <si>
    <t>1Q1</t>
  </si>
  <si>
    <t>1Q2</t>
  </si>
  <si>
    <t>1R1</t>
  </si>
  <si>
    <t>Rhodochrostone, gray</t>
  </si>
  <si>
    <t>1R2</t>
  </si>
  <si>
    <t>rhodochrostone, pink</t>
  </si>
  <si>
    <t>1S2</t>
  </si>
  <si>
    <t>1T1</t>
  </si>
  <si>
    <t>Rhodochrosite</t>
  </si>
  <si>
    <t>Rhodochrostone-dolostone</t>
  </si>
  <si>
    <t>1T2</t>
  </si>
  <si>
    <t>1V1</t>
  </si>
  <si>
    <t>1V2</t>
  </si>
  <si>
    <t>1Z1</t>
  </si>
  <si>
    <t>lY2a</t>
  </si>
  <si>
    <t>Mn dolomite</t>
  </si>
  <si>
    <t>lY2b</t>
  </si>
  <si>
    <t>lYla</t>
  </si>
  <si>
    <t>lYlb</t>
  </si>
  <si>
    <t>Mean, n = 10</t>
  </si>
  <si>
    <t>Rhodochrostone</t>
  </si>
  <si>
    <t>Mean, n = 6</t>
  </si>
  <si>
    <t>Mean, n = 4</t>
  </si>
  <si>
    <t>Kutnahorite</t>
  </si>
  <si>
    <t>Mean, n = 3</t>
  </si>
  <si>
    <t>Mean, n = 2</t>
  </si>
  <si>
    <t>Mean, n = 1 1</t>
  </si>
  <si>
    <t>Dolomiteb</t>
  </si>
  <si>
    <t>All but phyllite</t>
  </si>
  <si>
    <t>Hein, J.R., Fan, D-L., Ye, J., Liu, T-B., and Yeh, H-W., 1999, Composition and origin of Early Cambrian Tiantaishan phosphorite-Mn carbonate ores, Shaanxi Province, China: Ore Geology Reviews, v. 15, p. 95-134.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</si>
</sst>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0" fontId="0" fillId="0" borderId="0" xfId="0" applyBorder="1" applyAlignment="1">
      <alignment horizontal="right"/>
    </xf>
    <xf numFmtId="2" fontId="0" fillId="0" borderId="0" xfId="0" applyNumberFormat="1" applyBorder="1"/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9" fillId="0" borderId="0" xfId="0" applyNumberFormat="1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quotePrefix="1" applyNumberFormat="1" applyBorder="1"/>
    <xf numFmtId="165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D15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5041776028"/>
                  <c:y val="0.36063648293966405"/>
                </c:manualLayout>
              </c:layout>
              <c:numFmt formatCode="General" sourceLinked="0"/>
            </c:trendlineLbl>
          </c:trendline>
          <c:xVal>
            <c:numRef>
              <c:f>[1]Tiantaishan!$U$65:$U$72</c:f>
              <c:numCache>
                <c:formatCode>General</c:formatCode>
                <c:ptCount val="8"/>
              </c:numCache>
            </c:numRef>
          </c:xVal>
          <c:yVal>
            <c:numRef>
              <c:f>[1]Tiantaishan!$BE$65:$BE$71</c:f>
              <c:numCache>
                <c:formatCode>0.000</c:formatCode>
                <c:ptCount val="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365400"/>
        <c:axId val="307364224"/>
      </c:scatterChart>
      <c:valAx>
        <c:axId val="30736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7364224"/>
        <c:crosses val="autoZero"/>
        <c:crossBetween val="midCat"/>
      </c:valAx>
      <c:valAx>
        <c:axId val="307364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LaN/YbN</a:t>
                </a:r>
              </a:p>
            </c:rich>
          </c:tx>
          <c:layout>
            <c:manualLayout>
              <c:xMode val="edge"/>
              <c:yMode val="edge"/>
              <c:x val="3.6111111111111212E-2"/>
              <c:y val="0.3182443861184078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307365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6.93107741697577E-2"/>
                  <c:y val="0.323488363954505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[1]Tiantaishan!$G$8:$G$21</c:f>
              <c:numCache>
                <c:formatCode>General</c:formatCode>
                <c:ptCount val="14"/>
                <c:pt idx="0">
                  <c:v>0.65</c:v>
                </c:pt>
                <c:pt idx="1">
                  <c:v>0.16</c:v>
                </c:pt>
                <c:pt idx="2">
                  <c:v>0.24</c:v>
                </c:pt>
                <c:pt idx="3">
                  <c:v>0.32</c:v>
                </c:pt>
                <c:pt idx="4">
                  <c:v>0.31</c:v>
                </c:pt>
                <c:pt idx="5">
                  <c:v>0.17</c:v>
                </c:pt>
                <c:pt idx="6">
                  <c:v>1.27</c:v>
                </c:pt>
                <c:pt idx="7">
                  <c:v>0.63</c:v>
                </c:pt>
                <c:pt idx="8">
                  <c:v>1.31</c:v>
                </c:pt>
                <c:pt idx="9">
                  <c:v>0.46</c:v>
                </c:pt>
                <c:pt idx="10">
                  <c:v>1.72</c:v>
                </c:pt>
                <c:pt idx="11">
                  <c:v>0.88</c:v>
                </c:pt>
                <c:pt idx="12">
                  <c:v>2.97</c:v>
                </c:pt>
                <c:pt idx="13">
                  <c:v>0.76</c:v>
                </c:pt>
              </c:numCache>
            </c:numRef>
          </c:xVal>
          <c:yVal>
            <c:numRef>
              <c:f>[1]Tiantaishan!$BU$8:$BU$21</c:f>
              <c:numCache>
                <c:formatCode>0.000</c:formatCode>
                <c:ptCount val="14"/>
                <c:pt idx="0">
                  <c:v>1.0575011311673146</c:v>
                </c:pt>
                <c:pt idx="1">
                  <c:v>0.83372713286488631</c:v>
                </c:pt>
                <c:pt idx="2">
                  <c:v>1.0694506757815896</c:v>
                </c:pt>
                <c:pt idx="3">
                  <c:v>1.0308041449147347</c:v>
                </c:pt>
                <c:pt idx="4">
                  <c:v>1.1078063047706694</c:v>
                </c:pt>
                <c:pt idx="5">
                  <c:v>0.85914781229410997</c:v>
                </c:pt>
                <c:pt idx="6">
                  <c:v>0.93869303176500263</c:v>
                </c:pt>
                <c:pt idx="7">
                  <c:v>1.1510245985907945</c:v>
                </c:pt>
                <c:pt idx="8">
                  <c:v>1.1160269936231122</c:v>
                </c:pt>
                <c:pt idx="9">
                  <c:v>0.99407151765416746</c:v>
                </c:pt>
                <c:pt idx="10">
                  <c:v>0.9782287264601125</c:v>
                </c:pt>
                <c:pt idx="11">
                  <c:v>1.4989967329705702</c:v>
                </c:pt>
                <c:pt idx="13">
                  <c:v>0.88301863803111991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367360"/>
        <c:axId val="307367752"/>
      </c:scatterChart>
      <c:valAx>
        <c:axId val="30736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7367752"/>
        <c:crosses val="autoZero"/>
        <c:crossBetween val="midCat"/>
      </c:valAx>
      <c:valAx>
        <c:axId val="307367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307367360"/>
        <c:crosses val="autoZero"/>
        <c:crossBetween val="midCat"/>
      </c:valAx>
      <c:spPr>
        <a:solidFill>
          <a:srgbClr val="FFFFCC"/>
        </a:solidFill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noFill/>
            </a:ln>
          </c:spPr>
          <c:marker>
            <c:symbol val="diamond"/>
            <c:size val="9"/>
            <c:spPr>
              <a:solidFill>
                <a:srgbClr val="ADD15D"/>
              </a:solidFill>
              <a:ln w="1270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45041776028"/>
                  <c:y val="0.36063648293966388"/>
                </c:manualLayout>
              </c:layout>
              <c:numFmt formatCode="General" sourceLinked="0"/>
            </c:trendlineLbl>
          </c:trendline>
          <c:xVal>
            <c:numRef>
              <c:f>[1]Tiantaishan!$G$8:$G$22</c:f>
              <c:numCache>
                <c:formatCode>General</c:formatCode>
                <c:ptCount val="15"/>
                <c:pt idx="0">
                  <c:v>0.65</c:v>
                </c:pt>
                <c:pt idx="1">
                  <c:v>0.16</c:v>
                </c:pt>
                <c:pt idx="2">
                  <c:v>0.24</c:v>
                </c:pt>
                <c:pt idx="3">
                  <c:v>0.32</c:v>
                </c:pt>
                <c:pt idx="4">
                  <c:v>0.31</c:v>
                </c:pt>
                <c:pt idx="5">
                  <c:v>0.17</c:v>
                </c:pt>
                <c:pt idx="6">
                  <c:v>1.27</c:v>
                </c:pt>
                <c:pt idx="7">
                  <c:v>0.63</c:v>
                </c:pt>
                <c:pt idx="8">
                  <c:v>1.31</c:v>
                </c:pt>
                <c:pt idx="9">
                  <c:v>0.46</c:v>
                </c:pt>
                <c:pt idx="10">
                  <c:v>1.72</c:v>
                </c:pt>
                <c:pt idx="11">
                  <c:v>0.88</c:v>
                </c:pt>
                <c:pt idx="12">
                  <c:v>2.97</c:v>
                </c:pt>
                <c:pt idx="13">
                  <c:v>0.76</c:v>
                </c:pt>
                <c:pt idx="14">
                  <c:v>10.8</c:v>
                </c:pt>
              </c:numCache>
            </c:numRef>
          </c:xVal>
          <c:yVal>
            <c:numRef>
              <c:f>[1]Tiantaishan!$BV$8:$BV$21</c:f>
              <c:numCache>
                <c:formatCode>0.000</c:formatCode>
                <c:ptCount val="14"/>
                <c:pt idx="0">
                  <c:v>0.75119704929046804</c:v>
                </c:pt>
                <c:pt idx="1">
                  <c:v>0.59046727702038404</c:v>
                </c:pt>
                <c:pt idx="2">
                  <c:v>0.65781124311928074</c:v>
                </c:pt>
                <c:pt idx="3">
                  <c:v>0.46854735798101621</c:v>
                </c:pt>
                <c:pt idx="4">
                  <c:v>0.63644320598402093</c:v>
                </c:pt>
                <c:pt idx="5">
                  <c:v>0.59325178578049642</c:v>
                </c:pt>
                <c:pt idx="6">
                  <c:v>0.68451840580039081</c:v>
                </c:pt>
                <c:pt idx="7">
                  <c:v>0.74877664793307552</c:v>
                </c:pt>
                <c:pt idx="8">
                  <c:v>0.67231086745420632</c:v>
                </c:pt>
                <c:pt idx="9">
                  <c:v>0.79528269647594141</c:v>
                </c:pt>
                <c:pt idx="10">
                  <c:v>0.62508241808758858</c:v>
                </c:pt>
                <c:pt idx="11">
                  <c:v>0.78295198537119071</c:v>
                </c:pt>
                <c:pt idx="13">
                  <c:v>0.66496761295437568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368536"/>
        <c:axId val="307368928"/>
      </c:scatterChart>
      <c:valAx>
        <c:axId val="30736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7368928"/>
        <c:crosses val="autoZero"/>
        <c:crossBetween val="midCat"/>
      </c:valAx>
      <c:valAx>
        <c:axId val="307368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layout>
            <c:manualLayout>
              <c:xMode val="edge"/>
              <c:yMode val="edge"/>
              <c:x val="3.6111111111111212E-2"/>
              <c:y val="0.31824438611840788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307368536"/>
        <c:crosses val="autoZero"/>
        <c:crossBetween val="midCat"/>
      </c:valAx>
      <c:spPr>
        <a:solidFill>
          <a:srgbClr val="FFFFCC"/>
        </a:solidFill>
        <a:ln w="2540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73</xdr:row>
      <xdr:rowOff>0</xdr:rowOff>
    </xdr:from>
    <xdr:to>
      <xdr:col>62</xdr:col>
      <xdr:colOff>180975</xdr:colOff>
      <xdr:row>87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190500</xdr:colOff>
      <xdr:row>96</xdr:row>
      <xdr:rowOff>57150</xdr:rowOff>
    </xdr:from>
    <xdr:to>
      <xdr:col>35</xdr:col>
      <xdr:colOff>161925</xdr:colOff>
      <xdr:row>99</xdr:row>
      <xdr:rowOff>0</xdr:rowOff>
    </xdr:to>
    <xdr:sp macro="" textlink="">
      <xdr:nvSpPr>
        <xdr:cNvPr id="3" name="TextBox 2"/>
        <xdr:cNvSpPr txBox="1"/>
      </xdr:nvSpPr>
      <xdr:spPr>
        <a:xfrm>
          <a:off x="16230600" y="19878675"/>
          <a:ext cx="176212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Mean</a:t>
          </a:r>
          <a:r>
            <a:rPr lang="en-US" sz="1100" baseline="0"/>
            <a:t> LOI = 28</a:t>
          </a:r>
          <a:endParaRPr lang="en-US" sz="1100"/>
        </a:p>
      </xdr:txBody>
    </xdr:sp>
    <xdr:clientData/>
  </xdr:twoCellAnchor>
  <xdr:twoCellAnchor>
    <xdr:from>
      <xdr:col>9</xdr:col>
      <xdr:colOff>400050</xdr:colOff>
      <xdr:row>29</xdr:row>
      <xdr:rowOff>9525</xdr:rowOff>
    </xdr:from>
    <xdr:to>
      <xdr:col>19</xdr:col>
      <xdr:colOff>361950</xdr:colOff>
      <xdr:row>47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400049</xdr:colOff>
      <xdr:row>29</xdr:row>
      <xdr:rowOff>0</xdr:rowOff>
    </xdr:from>
    <xdr:to>
      <xdr:col>34</xdr:col>
      <xdr:colOff>371474</xdr:colOff>
      <xdr:row>46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bbotabad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E Carp"/>
      <sheetName val="Elazig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inle"/>
      <sheetName val="Manuels R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Sandur"/>
      <sheetName val="Serra do Navio"/>
      <sheetName val="Sjogruvan"/>
      <sheetName val="Splawa"/>
      <sheetName val="Chart15"/>
      <sheetName val="Eu_Al tanganshan"/>
      <sheetName val="Tambao"/>
      <sheetName val="Tanganshan"/>
      <sheetName val="Taojiang"/>
      <sheetName val="Tiantaishan"/>
      <sheetName val="Tokoro"/>
      <sheetName val="Ulukent"/>
      <sheetName val="UmBogma"/>
      <sheetName val="Urkut"/>
      <sheetName val="Urucum"/>
      <sheetName val="Usa"/>
      <sheetName val="Vani"/>
      <sheetName val="Vittinki"/>
      <sheetName val="Wafangzi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9"/>
      <sheetData sheetId="80"/>
      <sheetData sheetId="81"/>
      <sheetData sheetId="82">
        <row r="8">
          <cell r="G8">
            <v>0.65</v>
          </cell>
          <cell r="BU8">
            <v>1.0575011311673146</v>
          </cell>
          <cell r="BV8">
            <v>0.75119704929046804</v>
          </cell>
        </row>
        <row r="9">
          <cell r="G9">
            <v>0.16</v>
          </cell>
          <cell r="BU9">
            <v>0.83372713286488631</v>
          </cell>
          <cell r="BV9">
            <v>0.59046727702038404</v>
          </cell>
        </row>
        <row r="10">
          <cell r="G10">
            <v>0.24</v>
          </cell>
          <cell r="BU10">
            <v>1.0694506757815896</v>
          </cell>
          <cell r="BV10">
            <v>0.65781124311928074</v>
          </cell>
        </row>
        <row r="11">
          <cell r="G11">
            <v>0.32</v>
          </cell>
          <cell r="BU11">
            <v>1.0308041449147347</v>
          </cell>
          <cell r="BV11">
            <v>0.46854735798101621</v>
          </cell>
        </row>
        <row r="12">
          <cell r="G12">
            <v>0.31</v>
          </cell>
          <cell r="BU12">
            <v>1.1078063047706694</v>
          </cell>
          <cell r="BV12">
            <v>0.63644320598402093</v>
          </cell>
        </row>
        <row r="13">
          <cell r="G13">
            <v>0.17</v>
          </cell>
          <cell r="BU13">
            <v>0.85914781229410997</v>
          </cell>
          <cell r="BV13">
            <v>0.59325178578049642</v>
          </cell>
        </row>
        <row r="14">
          <cell r="G14">
            <v>1.27</v>
          </cell>
          <cell r="BU14">
            <v>0.93869303176500263</v>
          </cell>
          <cell r="BV14">
            <v>0.68451840580039081</v>
          </cell>
        </row>
        <row r="15">
          <cell r="G15">
            <v>0.63</v>
          </cell>
          <cell r="BU15">
            <v>1.1510245985907945</v>
          </cell>
          <cell r="BV15">
            <v>0.74877664793307552</v>
          </cell>
        </row>
        <row r="16">
          <cell r="G16">
            <v>1.31</v>
          </cell>
          <cell r="BU16">
            <v>1.1160269936231122</v>
          </cell>
          <cell r="BV16">
            <v>0.67231086745420632</v>
          </cell>
        </row>
        <row r="17">
          <cell r="G17">
            <v>0.46</v>
          </cell>
          <cell r="BU17">
            <v>0.99407151765416746</v>
          </cell>
          <cell r="BV17">
            <v>0.79528269647594141</v>
          </cell>
        </row>
        <row r="18">
          <cell r="G18">
            <v>1.72</v>
          </cell>
          <cell r="BU18">
            <v>0.9782287264601125</v>
          </cell>
          <cell r="BV18">
            <v>0.62508241808758858</v>
          </cell>
        </row>
        <row r="19">
          <cell r="G19">
            <v>0.88</v>
          </cell>
          <cell r="BU19">
            <v>1.4989967329705702</v>
          </cell>
          <cell r="BV19">
            <v>0.78295198537119071</v>
          </cell>
        </row>
        <row r="20">
          <cell r="G20">
            <v>2.97</v>
          </cell>
        </row>
        <row r="21">
          <cell r="G21">
            <v>0.76</v>
          </cell>
          <cell r="BU21">
            <v>0.88301863803111991</v>
          </cell>
          <cell r="BV21">
            <v>0.66496761295437568</v>
          </cell>
        </row>
        <row r="22">
          <cell r="G22">
            <v>10.8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05"/>
  <sheetViews>
    <sheetView tabSelected="1" topLeftCell="S23" workbookViewId="0">
      <selection activeCell="AR37" sqref="AR37"/>
    </sheetView>
  </sheetViews>
  <sheetFormatPr defaultRowHeight="15" x14ac:dyDescent="0.25"/>
  <cols>
    <col min="1" max="1" width="18.140625" customWidth="1"/>
    <col min="2" max="2" width="11.85546875" customWidth="1"/>
    <col min="3" max="3" width="9" customWidth="1"/>
    <col min="4" max="4" width="7" customWidth="1"/>
    <col min="5" max="5" width="9.42578125" customWidth="1"/>
    <col min="6" max="9" width="7" customWidth="1"/>
    <col min="10" max="10" width="11.7109375" customWidth="1"/>
    <col min="11" max="11" width="8.85546875" customWidth="1"/>
    <col min="12" max="12" width="10.140625" customWidth="1"/>
    <col min="13" max="13" width="10.28515625" customWidth="1"/>
    <col min="14" max="14" width="9.7109375" customWidth="1"/>
    <col min="17" max="17" width="7.85546875" customWidth="1"/>
    <col min="18" max="18" width="5" customWidth="1"/>
    <col min="19" max="19" width="5.140625" customWidth="1"/>
    <col min="20" max="20" width="6.7109375" customWidth="1"/>
    <col min="21" max="21" width="6" customWidth="1"/>
    <col min="22" max="22" width="5.42578125" customWidth="1"/>
    <col min="23" max="26" width="6" customWidth="1"/>
    <col min="27" max="27" width="5.28515625" customWidth="1"/>
    <col min="28" max="28" width="5.5703125" customWidth="1"/>
    <col min="29" max="30" width="6" customWidth="1"/>
    <col min="31" max="31" width="5.140625" customWidth="1"/>
    <col min="32" max="33" width="6" customWidth="1"/>
    <col min="34" max="34" width="8.85546875" customWidth="1"/>
    <col min="35" max="35" width="6" customWidth="1"/>
    <col min="36" max="48" width="5.42578125" customWidth="1"/>
    <col min="49" max="49" width="4.42578125" customWidth="1"/>
    <col min="50" max="50" width="5.42578125" customWidth="1"/>
    <col min="51" max="51" width="4.85546875" customWidth="1"/>
    <col min="52" max="52" width="5" customWidth="1"/>
    <col min="53" max="53" width="4.85546875" customWidth="1"/>
    <col min="54" max="56" width="5.42578125" customWidth="1"/>
    <col min="57" max="57" width="6.42578125" customWidth="1"/>
    <col min="58" max="58" width="9.7109375" customWidth="1"/>
    <col min="59" max="59" width="9" customWidth="1"/>
    <col min="60" max="60" width="8.7109375" customWidth="1"/>
    <col min="61" max="65" width="5.42578125" customWidth="1"/>
    <col min="66" max="66" width="7.7109375" customWidth="1"/>
    <col min="67" max="67" width="7.28515625" customWidth="1"/>
    <col min="68" max="68" width="8.42578125" customWidth="1"/>
    <col min="69" max="69" width="5.7109375" customWidth="1"/>
  </cols>
  <sheetData>
    <row r="1" spans="1:90" x14ac:dyDescent="0.25">
      <c r="A1" t="s">
        <v>55</v>
      </c>
      <c r="B1" t="s">
        <v>56</v>
      </c>
      <c r="BZ1" s="1"/>
      <c r="CA1" s="1"/>
      <c r="CE1" s="1"/>
      <c r="CG1" s="1"/>
    </row>
    <row r="2" spans="1:90" x14ac:dyDescent="0.25">
      <c r="A2" s="2" t="s">
        <v>57</v>
      </c>
      <c r="B2" s="2" t="s">
        <v>58</v>
      </c>
      <c r="C2" s="2" t="s">
        <v>59</v>
      </c>
      <c r="D2" s="2" t="s">
        <v>60</v>
      </c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x14ac:dyDescent="0.25">
      <c r="A3" t="s">
        <v>61</v>
      </c>
      <c r="B3" s="2">
        <v>468</v>
      </c>
      <c r="C3" t="s">
        <v>62</v>
      </c>
      <c r="D3" s="4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M3" s="3"/>
    </row>
    <row r="4" spans="1:90" x14ac:dyDescent="0.25">
      <c r="D4">
        <v>1.2911999999999999</v>
      </c>
      <c r="E4">
        <v>1.43</v>
      </c>
      <c r="F4">
        <v>2.1389999999999998</v>
      </c>
      <c r="G4">
        <v>1.89</v>
      </c>
      <c r="H4">
        <v>1.3992015968063873</v>
      </c>
      <c r="I4">
        <v>1.6581653640477172</v>
      </c>
      <c r="J4">
        <v>1.2046035805626598</v>
      </c>
      <c r="K4">
        <v>1.3479773814702045</v>
      </c>
      <c r="L4">
        <v>2.2903225806451615</v>
      </c>
      <c r="M4">
        <v>1.6679999999999999</v>
      </c>
      <c r="N4">
        <v>1</v>
      </c>
      <c r="S4" s="1"/>
      <c r="T4" s="1"/>
      <c r="U4" s="1"/>
      <c r="V4" s="1"/>
      <c r="X4" s="1"/>
      <c r="Y4" s="1"/>
      <c r="AB4" s="1"/>
      <c r="AC4" s="1"/>
      <c r="AE4" s="1"/>
      <c r="AF4" s="1"/>
      <c r="AG4" s="1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BC4" t="s">
        <v>20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63</v>
      </c>
      <c r="CB4" t="s">
        <v>64</v>
      </c>
      <c r="CC4" t="s">
        <v>65</v>
      </c>
      <c r="CE4" t="s">
        <v>64</v>
      </c>
      <c r="CF4" t="s">
        <v>64</v>
      </c>
      <c r="CG4" t="s">
        <v>65</v>
      </c>
      <c r="CH4" t="s">
        <v>65</v>
      </c>
    </row>
    <row r="5" spans="1:90" ht="15.75" x14ac:dyDescent="0.25">
      <c r="D5" s="5" t="s">
        <v>66</v>
      </c>
      <c r="P5" s="6" t="s">
        <v>67</v>
      </c>
      <c r="AI5" s="6" t="s">
        <v>68</v>
      </c>
      <c r="AX5" s="6" t="s">
        <v>69</v>
      </c>
      <c r="BC5" t="s">
        <v>70</v>
      </c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t="s">
        <v>71</v>
      </c>
      <c r="BZ5" s="1"/>
      <c r="CA5" s="1"/>
      <c r="CB5" t="s">
        <v>72</v>
      </c>
      <c r="CC5" t="s">
        <v>72</v>
      </c>
      <c r="CD5" t="s">
        <v>72</v>
      </c>
      <c r="CE5" s="1" t="s">
        <v>72</v>
      </c>
      <c r="CF5">
        <v>30.706</v>
      </c>
      <c r="CG5" s="1" t="s">
        <v>72</v>
      </c>
      <c r="CH5">
        <v>30.706</v>
      </c>
    </row>
    <row r="6" spans="1:90" ht="18" x14ac:dyDescent="0.25">
      <c r="A6" t="s">
        <v>73</v>
      </c>
      <c r="B6" t="s">
        <v>74</v>
      </c>
      <c r="C6" t="s">
        <v>75</v>
      </c>
      <c r="D6" t="s">
        <v>6</v>
      </c>
      <c r="E6" t="s">
        <v>7</v>
      </c>
      <c r="F6" t="s">
        <v>0</v>
      </c>
      <c r="G6" t="s">
        <v>76</v>
      </c>
      <c r="H6" t="s">
        <v>4</v>
      </c>
      <c r="I6" t="s">
        <v>5</v>
      </c>
      <c r="J6" t="s">
        <v>1</v>
      </c>
      <c r="K6" t="s">
        <v>2</v>
      </c>
      <c r="L6" t="s">
        <v>3</v>
      </c>
      <c r="M6" t="s">
        <v>77</v>
      </c>
      <c r="N6" t="s">
        <v>8</v>
      </c>
      <c r="O6" t="s">
        <v>43</v>
      </c>
      <c r="P6" t="s">
        <v>18</v>
      </c>
      <c r="Q6" t="s">
        <v>20</v>
      </c>
      <c r="R6" t="s">
        <v>21</v>
      </c>
      <c r="S6" t="s">
        <v>13</v>
      </c>
      <c r="T6" t="s">
        <v>11</v>
      </c>
      <c r="U6" t="s">
        <v>15</v>
      </c>
      <c r="V6" t="s">
        <v>14</v>
      </c>
      <c r="W6" t="s">
        <v>78</v>
      </c>
      <c r="X6" t="s">
        <v>12</v>
      </c>
      <c r="Y6" t="s">
        <v>16</v>
      </c>
      <c r="Z6" t="s">
        <v>79</v>
      </c>
      <c r="AA6" t="s">
        <v>80</v>
      </c>
      <c r="AB6" t="s">
        <v>19</v>
      </c>
      <c r="AC6" t="s">
        <v>81</v>
      </c>
      <c r="AD6" t="s">
        <v>82</v>
      </c>
      <c r="AE6" t="s">
        <v>10</v>
      </c>
      <c r="AF6" t="s">
        <v>44</v>
      </c>
      <c r="AG6" t="s">
        <v>17</v>
      </c>
      <c r="AH6" t="s">
        <v>83</v>
      </c>
      <c r="AI6" s="8" t="s">
        <v>84</v>
      </c>
      <c r="AJ6" s="3" t="s">
        <v>85</v>
      </c>
      <c r="AK6" s="3" t="s">
        <v>86</v>
      </c>
      <c r="AL6" s="3" t="s">
        <v>87</v>
      </c>
      <c r="AM6" s="3" t="s">
        <v>88</v>
      </c>
      <c r="AN6" s="3" t="s">
        <v>89</v>
      </c>
      <c r="AO6" s="3" t="s">
        <v>90</v>
      </c>
      <c r="AP6" s="3" t="s">
        <v>91</v>
      </c>
      <c r="AQ6" s="3" t="s">
        <v>92</v>
      </c>
      <c r="AR6" s="3" t="s">
        <v>93</v>
      </c>
      <c r="AS6" s="3" t="s">
        <v>94</v>
      </c>
      <c r="AT6" s="3" t="s">
        <v>95</v>
      </c>
      <c r="AU6" s="3" t="s">
        <v>96</v>
      </c>
      <c r="AV6" s="3" t="s">
        <v>97</v>
      </c>
      <c r="AW6" s="3" t="s">
        <v>98</v>
      </c>
      <c r="AX6" t="s">
        <v>45</v>
      </c>
      <c r="AY6" t="s">
        <v>46</v>
      </c>
      <c r="AZ6" t="s">
        <v>47</v>
      </c>
      <c r="BA6" t="s">
        <v>48</v>
      </c>
      <c r="BB6" t="s">
        <v>49</v>
      </c>
      <c r="BC6" t="s">
        <v>50</v>
      </c>
      <c r="BD6" t="s">
        <v>51</v>
      </c>
      <c r="BE6" t="s">
        <v>52</v>
      </c>
      <c r="BF6" s="9" t="s">
        <v>99</v>
      </c>
      <c r="BG6" s="9" t="s">
        <v>100</v>
      </c>
      <c r="BH6" s="9" t="s">
        <v>101</v>
      </c>
      <c r="BI6" s="9" t="s">
        <v>102</v>
      </c>
      <c r="BJ6" s="10" t="s">
        <v>103</v>
      </c>
      <c r="BK6" s="10" t="s">
        <v>104</v>
      </c>
      <c r="BL6" t="s">
        <v>105</v>
      </c>
      <c r="BM6" s="11" t="s">
        <v>106</v>
      </c>
      <c r="BN6" s="11" t="s">
        <v>107</v>
      </c>
      <c r="BO6" s="11" t="s">
        <v>108</v>
      </c>
      <c r="BP6" s="11" t="s">
        <v>109</v>
      </c>
      <c r="BQ6" s="11" t="s">
        <v>110</v>
      </c>
      <c r="BR6" s="11" t="s">
        <v>111</v>
      </c>
      <c r="BS6" s="11" t="s">
        <v>112</v>
      </c>
      <c r="BT6" s="11" t="s">
        <v>113</v>
      </c>
      <c r="BU6" s="11" t="s">
        <v>114</v>
      </c>
      <c r="BV6" s="11" t="s">
        <v>115</v>
      </c>
      <c r="BW6" s="11" t="s">
        <v>116</v>
      </c>
      <c r="BX6" s="11" t="s">
        <v>114</v>
      </c>
      <c r="BY6" s="11" t="s">
        <v>115</v>
      </c>
      <c r="BZ6" s="3" t="s">
        <v>117</v>
      </c>
      <c r="CA6" s="3" t="s">
        <v>118</v>
      </c>
      <c r="CB6" s="3" t="s">
        <v>119</v>
      </c>
      <c r="CC6" s="3" t="s">
        <v>119</v>
      </c>
      <c r="CD6" s="3" t="s">
        <v>120</v>
      </c>
      <c r="CE6" s="3" t="s">
        <v>121</v>
      </c>
      <c r="CF6" s="3" t="s">
        <v>122</v>
      </c>
      <c r="CG6" s="3" t="s">
        <v>121</v>
      </c>
      <c r="CH6" s="3" t="s">
        <v>122</v>
      </c>
      <c r="CI6" s="3" t="s">
        <v>123</v>
      </c>
      <c r="CJ6" s="3" t="s">
        <v>124</v>
      </c>
      <c r="CK6" s="3" t="s">
        <v>125</v>
      </c>
      <c r="CL6" s="3" t="s">
        <v>126</v>
      </c>
    </row>
    <row r="7" spans="1:90" x14ac:dyDescent="0.25">
      <c r="B7" s="12" t="s">
        <v>127</v>
      </c>
      <c r="C7" s="12"/>
      <c r="D7" s="13">
        <f>AVERAGE(D8:D15)</f>
        <v>36.8125</v>
      </c>
      <c r="E7" s="14">
        <f t="shared" ref="E7:J7" si="0">AVERAGE(E8:E15)</f>
        <v>2.5081249999999997</v>
      </c>
      <c r="F7" s="14">
        <f t="shared" si="0"/>
        <v>6.3925000000000001</v>
      </c>
      <c r="G7" s="14">
        <f t="shared" si="0"/>
        <v>0.46875</v>
      </c>
      <c r="H7" s="13">
        <f t="shared" si="0"/>
        <v>10.8225</v>
      </c>
      <c r="I7" s="14">
        <f>AVERAGE(I8:I15)</f>
        <v>5.5424999999999995</v>
      </c>
      <c r="J7" s="14">
        <f t="shared" si="0"/>
        <v>3.7499999999999999E-2</v>
      </c>
      <c r="K7" s="13"/>
      <c r="L7" s="13">
        <f>AVERAGE(L8:L15)</f>
        <v>1.7112500000000002</v>
      </c>
      <c r="M7" s="13"/>
      <c r="N7" s="13">
        <f>AVERAGE(N8:N15)</f>
        <v>34.552975887044546</v>
      </c>
      <c r="O7" s="13">
        <f>AVERAGE(O8:O41)</f>
        <v>98.009943195064565</v>
      </c>
      <c r="P7" s="15">
        <f t="shared" ref="P7:V7" si="1">AVERAGE(P8:P15)</f>
        <v>48.3</v>
      </c>
      <c r="Q7" s="15">
        <f t="shared" si="1"/>
        <v>120.625</v>
      </c>
      <c r="R7" s="15">
        <f t="shared" si="1"/>
        <v>1.8666666666666669</v>
      </c>
      <c r="S7" s="15">
        <f t="shared" si="1"/>
        <v>19.125</v>
      </c>
      <c r="T7" s="15">
        <f t="shared" si="1"/>
        <v>6.9249999999999998</v>
      </c>
      <c r="U7" s="15">
        <f t="shared" si="1"/>
        <v>16.375</v>
      </c>
      <c r="V7" s="15">
        <f t="shared" si="1"/>
        <v>13.37142857142857</v>
      </c>
      <c r="W7" s="15"/>
      <c r="X7" s="15">
        <f>AVERAGE(X8:X15)</f>
        <v>53.75</v>
      </c>
      <c r="Y7" s="15">
        <f>AVERAGE(Y8:Y15)</f>
        <v>18</v>
      </c>
      <c r="Z7" s="15"/>
      <c r="AA7" s="15"/>
      <c r="AB7" s="15">
        <f>AVERAGE(AB8:AB15)</f>
        <v>143.125</v>
      </c>
      <c r="AC7" s="15">
        <f>AVERAGE(AC8:AC15)</f>
        <v>23</v>
      </c>
      <c r="AD7" s="15"/>
      <c r="AE7" s="15">
        <f>AVERAGE(AE8:AE15)</f>
        <v>58.1875</v>
      </c>
      <c r="AF7" s="15">
        <f>AVERAGE(AF8:AF15)</f>
        <v>23.625</v>
      </c>
      <c r="AG7" s="15">
        <f>AVERAGE(AG8:AG15)</f>
        <v>32</v>
      </c>
      <c r="AH7" s="15"/>
      <c r="AI7" s="14"/>
      <c r="AJ7" s="14"/>
      <c r="AK7" s="14"/>
      <c r="AL7" s="14"/>
      <c r="AM7" s="13"/>
      <c r="AN7" s="13"/>
      <c r="AO7" s="14"/>
      <c r="AP7" s="14"/>
      <c r="AQ7" s="14"/>
      <c r="AR7" s="14"/>
      <c r="AS7" s="14"/>
      <c r="AT7" s="14"/>
      <c r="AU7" s="13"/>
      <c r="AV7" s="14"/>
      <c r="AW7" s="14"/>
      <c r="AX7" s="13">
        <f>AVERAGE(AX8:AX15)</f>
        <v>9.5874999999999986</v>
      </c>
      <c r="AY7" s="13">
        <f t="shared" ref="AY7:BI7" si="2">AVERAGE(AY8:AY15)</f>
        <v>19.125</v>
      </c>
      <c r="AZ7" s="13">
        <f t="shared" si="2"/>
        <v>2.0375000000000001</v>
      </c>
      <c r="BA7" s="13">
        <f t="shared" si="2"/>
        <v>8.6374999999999993</v>
      </c>
      <c r="BB7" s="13">
        <f t="shared" si="2"/>
        <v>1.6950000000000001</v>
      </c>
      <c r="BC7" s="13">
        <f t="shared" si="2"/>
        <v>0.375</v>
      </c>
      <c r="BD7" s="13">
        <f t="shared" si="2"/>
        <v>1.75</v>
      </c>
      <c r="BE7" s="13">
        <f t="shared" si="2"/>
        <v>0.25</v>
      </c>
      <c r="BF7" s="13">
        <f t="shared" si="2"/>
        <v>1.5012500000000002</v>
      </c>
      <c r="BG7" s="13">
        <f t="shared" si="2"/>
        <v>0.34875</v>
      </c>
      <c r="BH7" s="13">
        <f t="shared" si="2"/>
        <v>0.99624999999999997</v>
      </c>
      <c r="BI7" s="13">
        <f t="shared" si="2"/>
        <v>0.13374999999999998</v>
      </c>
      <c r="BJ7" s="13">
        <f>AVERAGE(BJ8:BJ15)</f>
        <v>0.75624999999999998</v>
      </c>
      <c r="BK7" s="14"/>
      <c r="BL7" s="13">
        <f t="shared" ref="BL7:BW7" si="3">AVERAGE(BL8:BL15)</f>
        <v>26.123978201634877</v>
      </c>
      <c r="BM7" s="13">
        <f t="shared" si="3"/>
        <v>19.98432601880878</v>
      </c>
      <c r="BN7" s="13">
        <f t="shared" si="3"/>
        <v>14.872262773722625</v>
      </c>
      <c r="BO7" s="13">
        <f t="shared" si="3"/>
        <v>12.148382559774966</v>
      </c>
      <c r="BP7" s="13">
        <f t="shared" si="3"/>
        <v>7.3376623376623371</v>
      </c>
      <c r="BQ7" s="13">
        <f t="shared" si="3"/>
        <v>4.3103448275862064</v>
      </c>
      <c r="BR7" s="13">
        <f t="shared" si="3"/>
        <v>5.7189542483660132</v>
      </c>
      <c r="BS7" s="13">
        <f t="shared" si="3"/>
        <v>4.3103448275862064</v>
      </c>
      <c r="BT7" s="13">
        <f t="shared" si="3"/>
        <v>3.049395161290323</v>
      </c>
      <c r="BU7" s="16">
        <f t="shared" si="3"/>
        <v>1.0060193540186377</v>
      </c>
      <c r="BV7" s="16">
        <f t="shared" si="3"/>
        <v>0.64137662161364162</v>
      </c>
      <c r="BW7" s="16">
        <f t="shared" si="3"/>
        <v>8.2152773493055786</v>
      </c>
      <c r="BX7" s="14">
        <v>0.99960000000000004</v>
      </c>
      <c r="BY7" s="14">
        <v>0.63829999999999998</v>
      </c>
      <c r="BZ7" s="14"/>
      <c r="CA7" s="14"/>
      <c r="CB7" s="14">
        <f>AVERAGE(CB8:CB15)</f>
        <v>-7.4749999999999996</v>
      </c>
      <c r="CC7" s="14">
        <f>AVERAGE(CC8:CC15)</f>
        <v>-6.90625</v>
      </c>
      <c r="CD7" s="14"/>
      <c r="CE7" s="14">
        <f>AVERAGE(CE8:CE15)</f>
        <v>-12.725</v>
      </c>
      <c r="CF7" s="14">
        <f>AVERAGE(CF8:CF15)</f>
        <v>17.980999999999998</v>
      </c>
      <c r="CG7" s="14">
        <f>AVERAGE(CG8:CG15)</f>
        <v>-12.40625</v>
      </c>
      <c r="CH7" s="14">
        <f>AVERAGE(CH8:CH15)</f>
        <v>18.299749999999996</v>
      </c>
      <c r="CI7" s="14"/>
      <c r="CJ7" s="14"/>
      <c r="CK7" s="14"/>
      <c r="CL7" s="14"/>
    </row>
    <row r="8" spans="1:90" x14ac:dyDescent="0.25">
      <c r="A8" s="17" t="s">
        <v>128</v>
      </c>
      <c r="B8" s="1" t="s">
        <v>129</v>
      </c>
      <c r="C8" t="s">
        <v>130</v>
      </c>
      <c r="D8" s="1">
        <v>41.2</v>
      </c>
      <c r="E8" s="18">
        <v>3.7749999999999999</v>
      </c>
      <c r="F8" s="1">
        <v>9.06</v>
      </c>
      <c r="G8" s="1">
        <v>0.65</v>
      </c>
      <c r="H8" s="1">
        <v>5.68</v>
      </c>
      <c r="I8" s="18">
        <v>5</v>
      </c>
      <c r="J8" s="1" t="s">
        <v>40</v>
      </c>
      <c r="K8" s="1" t="s">
        <v>41</v>
      </c>
      <c r="L8" s="1">
        <v>0.08</v>
      </c>
      <c r="M8" s="1" t="s">
        <v>40</v>
      </c>
      <c r="N8" s="19">
        <v>34.175078894642695</v>
      </c>
      <c r="O8" s="19">
        <f t="shared" ref="O8:O15" si="4">SUM(D8:N8)</f>
        <v>99.620078894642702</v>
      </c>
      <c r="P8" s="1">
        <v>29</v>
      </c>
      <c r="Q8" s="1">
        <v>90</v>
      </c>
      <c r="R8" s="1" t="s">
        <v>38</v>
      </c>
      <c r="S8" s="1">
        <v>17</v>
      </c>
      <c r="T8" s="1">
        <v>9.5</v>
      </c>
      <c r="U8" s="1">
        <v>6</v>
      </c>
      <c r="V8" s="1">
        <v>14.5</v>
      </c>
      <c r="X8" s="1" t="s">
        <v>38</v>
      </c>
      <c r="Y8" s="1">
        <v>12</v>
      </c>
      <c r="AB8" s="1">
        <v>21</v>
      </c>
      <c r="AC8" s="1">
        <v>28</v>
      </c>
      <c r="AE8" s="1">
        <v>57.5</v>
      </c>
      <c r="AF8" s="20">
        <v>23</v>
      </c>
      <c r="AG8" s="1">
        <v>23</v>
      </c>
      <c r="AX8" s="1">
        <v>5.4</v>
      </c>
      <c r="AY8" s="1">
        <v>11</v>
      </c>
      <c r="AZ8" s="1">
        <v>1.1000000000000001</v>
      </c>
      <c r="BA8" s="1">
        <v>4.4000000000000004</v>
      </c>
      <c r="BB8" s="1">
        <v>0.89</v>
      </c>
      <c r="BC8" s="1">
        <v>0.22</v>
      </c>
      <c r="BD8" s="1">
        <v>0.9</v>
      </c>
      <c r="BE8" s="1">
        <v>0.2</v>
      </c>
      <c r="BF8" s="1">
        <v>1.1000000000000001</v>
      </c>
      <c r="BG8" s="1">
        <v>0.27</v>
      </c>
      <c r="BH8" s="1">
        <v>0.8</v>
      </c>
      <c r="BI8" s="1">
        <v>0.12</v>
      </c>
      <c r="BJ8" s="1">
        <v>0.68</v>
      </c>
      <c r="BK8" s="1"/>
      <c r="BL8" s="21">
        <f t="shared" ref="BL8:BS19" si="5">AX8/BL$4</f>
        <v>14.713896457765669</v>
      </c>
      <c r="BM8" s="21">
        <f t="shared" si="5"/>
        <v>11.494252873563219</v>
      </c>
      <c r="BN8" s="21">
        <f t="shared" si="5"/>
        <v>8.0291970802919703</v>
      </c>
      <c r="BO8" s="21">
        <f t="shared" si="5"/>
        <v>6.1884669479606194</v>
      </c>
      <c r="BP8" s="21">
        <f t="shared" si="5"/>
        <v>3.8528138528138527</v>
      </c>
      <c r="BQ8" s="21">
        <f t="shared" si="5"/>
        <v>2.5287356321839081</v>
      </c>
      <c r="BR8" s="21">
        <f t="shared" si="5"/>
        <v>2.9411764705882355</v>
      </c>
      <c r="BS8" s="21">
        <f t="shared" si="5"/>
        <v>3.4482758620689657</v>
      </c>
      <c r="BT8" s="21">
        <f t="shared" ref="BT8:BT19" si="6">BJ8/BT$4</f>
        <v>2.741935483870968</v>
      </c>
      <c r="BU8" s="22">
        <f t="shared" ref="BU8:BU19" si="7">BM8/((BL8*BN8)^0.5)</f>
        <v>1.0575011311673146</v>
      </c>
      <c r="BV8" s="22">
        <f t="shared" ref="BV8:BV19" si="8">BQ8/((BP8*BR8)^0.5)</f>
        <v>0.75119704929046804</v>
      </c>
      <c r="BW8" s="22">
        <f t="shared" ref="BW8:BW19" si="9">BL8/BT8</f>
        <v>5.3662445904792433</v>
      </c>
      <c r="CC8">
        <v>-6.1</v>
      </c>
      <c r="CG8">
        <v>-12.2</v>
      </c>
      <c r="CH8">
        <f t="shared" ref="CH8:CH18" si="10">CG8+CH$5</f>
        <v>18.506</v>
      </c>
    </row>
    <row r="9" spans="1:90" x14ac:dyDescent="0.25">
      <c r="A9" s="17" t="s">
        <v>128</v>
      </c>
      <c r="B9" s="1" t="s">
        <v>131</v>
      </c>
      <c r="C9" t="s">
        <v>130</v>
      </c>
      <c r="D9" s="1">
        <v>40.799999999999997</v>
      </c>
      <c r="E9" s="18">
        <v>1.206</v>
      </c>
      <c r="F9" s="1">
        <v>5.87</v>
      </c>
      <c r="G9" s="1">
        <v>0.16</v>
      </c>
      <c r="H9" s="1">
        <v>7.36</v>
      </c>
      <c r="I9" s="1">
        <v>5.84</v>
      </c>
      <c r="J9" s="1">
        <v>0.02</v>
      </c>
      <c r="K9" s="1" t="s">
        <v>41</v>
      </c>
      <c r="L9" s="1">
        <v>0.39</v>
      </c>
      <c r="M9" s="1" t="s">
        <v>40</v>
      </c>
      <c r="N9" s="19">
        <v>37.169555344799932</v>
      </c>
      <c r="O9" s="19">
        <f t="shared" si="4"/>
        <v>98.815555344799918</v>
      </c>
      <c r="P9" s="1">
        <v>41</v>
      </c>
      <c r="Q9" s="1">
        <v>145</v>
      </c>
      <c r="R9" s="1">
        <v>0.1</v>
      </c>
      <c r="S9" s="1">
        <v>16</v>
      </c>
      <c r="T9" s="1">
        <v>8.4</v>
      </c>
      <c r="U9" s="1">
        <v>8</v>
      </c>
      <c r="V9" s="1">
        <v>6.6</v>
      </c>
      <c r="X9" s="1">
        <v>52</v>
      </c>
      <c r="Y9" s="1" t="s">
        <v>39</v>
      </c>
      <c r="AB9" s="1">
        <v>80</v>
      </c>
      <c r="AC9" s="1">
        <v>28</v>
      </c>
      <c r="AE9" s="1">
        <v>62.5</v>
      </c>
      <c r="AF9" s="20">
        <v>17</v>
      </c>
      <c r="AG9" s="1">
        <v>14</v>
      </c>
      <c r="AX9" s="1">
        <v>4.3</v>
      </c>
      <c r="AY9" s="1">
        <v>7</v>
      </c>
      <c r="AZ9" s="1">
        <v>0.9</v>
      </c>
      <c r="BA9" s="1">
        <v>4</v>
      </c>
      <c r="BB9" s="1">
        <v>0.75</v>
      </c>
      <c r="BC9" s="1">
        <v>0.14000000000000001</v>
      </c>
      <c r="BD9" s="1">
        <v>0.7</v>
      </c>
      <c r="BE9" s="1">
        <v>0.08</v>
      </c>
      <c r="BF9" s="1">
        <v>0.6</v>
      </c>
      <c r="BG9" s="1">
        <v>0.14000000000000001</v>
      </c>
      <c r="BH9" s="1">
        <v>0.41</v>
      </c>
      <c r="BI9" s="1">
        <v>0.05</v>
      </c>
      <c r="BJ9" s="1">
        <v>0.37</v>
      </c>
      <c r="BK9" s="1"/>
      <c r="BL9" s="21">
        <f t="shared" si="5"/>
        <v>11.716621253405995</v>
      </c>
      <c r="BM9" s="21">
        <f t="shared" si="5"/>
        <v>7.3145245559038665</v>
      </c>
      <c r="BN9" s="21">
        <f t="shared" si="5"/>
        <v>6.5693430656934302</v>
      </c>
      <c r="BO9" s="21">
        <f t="shared" si="5"/>
        <v>5.6258790436005626</v>
      </c>
      <c r="BP9" s="21">
        <f t="shared" si="5"/>
        <v>3.2467532467532467</v>
      </c>
      <c r="BQ9" s="21">
        <f t="shared" si="5"/>
        <v>1.6091954022988508</v>
      </c>
      <c r="BR9" s="21">
        <f t="shared" si="5"/>
        <v>2.2875816993464051</v>
      </c>
      <c r="BS9" s="21">
        <f t="shared" si="5"/>
        <v>1.3793103448275861</v>
      </c>
      <c r="BT9" s="21">
        <f t="shared" si="6"/>
        <v>1.4919354838709677</v>
      </c>
      <c r="BU9" s="22">
        <f t="shared" si="7"/>
        <v>0.83372713286488631</v>
      </c>
      <c r="BV9" s="22">
        <f t="shared" si="8"/>
        <v>0.59046727702038404</v>
      </c>
      <c r="BW9" s="22">
        <f t="shared" si="9"/>
        <v>7.8533028941748286</v>
      </c>
      <c r="CC9">
        <v>-6.5500000000000007</v>
      </c>
      <c r="CG9">
        <v>-11.95</v>
      </c>
      <c r="CH9">
        <f t="shared" si="10"/>
        <v>18.756</v>
      </c>
    </row>
    <row r="10" spans="1:90" x14ac:dyDescent="0.25">
      <c r="A10" s="17" t="s">
        <v>128</v>
      </c>
      <c r="B10" s="1" t="s">
        <v>132</v>
      </c>
      <c r="C10" t="s">
        <v>130</v>
      </c>
      <c r="D10" s="1">
        <v>40.4</v>
      </c>
      <c r="E10" s="18">
        <v>1.4180000000000001</v>
      </c>
      <c r="F10" s="1">
        <v>7.22</v>
      </c>
      <c r="G10" s="1">
        <v>0.24</v>
      </c>
      <c r="H10" s="1">
        <v>10.5</v>
      </c>
      <c r="I10" s="1">
        <v>3.49</v>
      </c>
      <c r="J10" s="1" t="s">
        <v>40</v>
      </c>
      <c r="K10" s="1" t="s">
        <v>41</v>
      </c>
      <c r="L10" s="1">
        <v>3.07</v>
      </c>
      <c r="M10" s="1" t="s">
        <v>40</v>
      </c>
      <c r="N10" s="19">
        <v>32.878190295542801</v>
      </c>
      <c r="O10" s="19">
        <f t="shared" si="4"/>
        <v>99.216190295542788</v>
      </c>
      <c r="P10" s="1">
        <v>79</v>
      </c>
      <c r="Q10" s="1">
        <v>62</v>
      </c>
      <c r="R10" s="1">
        <v>0.1</v>
      </c>
      <c r="S10" s="1">
        <v>27</v>
      </c>
      <c r="T10" s="1">
        <v>8.9</v>
      </c>
      <c r="U10" s="1">
        <v>16</v>
      </c>
      <c r="V10" s="1">
        <v>11</v>
      </c>
      <c r="X10" s="1">
        <v>125</v>
      </c>
      <c r="Y10" s="1">
        <v>20</v>
      </c>
      <c r="AB10" s="1">
        <v>340</v>
      </c>
      <c r="AC10" s="1">
        <v>24</v>
      </c>
      <c r="AE10" s="1">
        <v>76.5</v>
      </c>
      <c r="AF10" s="20">
        <v>22</v>
      </c>
      <c r="AG10" s="1">
        <v>37</v>
      </c>
      <c r="AX10" s="1">
        <v>7.2</v>
      </c>
      <c r="AY10" s="1">
        <v>15</v>
      </c>
      <c r="AZ10" s="1">
        <v>1.5</v>
      </c>
      <c r="BA10" s="1">
        <v>7.2</v>
      </c>
      <c r="BB10" s="1">
        <v>1.3</v>
      </c>
      <c r="BC10" s="1">
        <v>0.32</v>
      </c>
      <c r="BD10" s="1">
        <v>1.7</v>
      </c>
      <c r="BE10" s="1">
        <v>0.2</v>
      </c>
      <c r="BF10" s="1">
        <v>1.2</v>
      </c>
      <c r="BG10" s="1">
        <v>0.3</v>
      </c>
      <c r="BH10" s="1">
        <v>0.74</v>
      </c>
      <c r="BI10" s="1">
        <v>0.11</v>
      </c>
      <c r="BJ10" s="1">
        <v>0.56000000000000005</v>
      </c>
      <c r="BK10" s="1"/>
      <c r="BL10" s="21">
        <f t="shared" si="5"/>
        <v>19.618528610354225</v>
      </c>
      <c r="BM10" s="21">
        <f t="shared" si="5"/>
        <v>15.673981191222571</v>
      </c>
      <c r="BN10" s="21">
        <f t="shared" si="5"/>
        <v>10.948905109489051</v>
      </c>
      <c r="BO10" s="21">
        <f t="shared" si="5"/>
        <v>10.126582278481013</v>
      </c>
      <c r="BP10" s="21">
        <f t="shared" si="5"/>
        <v>5.6277056277056277</v>
      </c>
      <c r="BQ10" s="21">
        <f t="shared" si="5"/>
        <v>3.6781609195402303</v>
      </c>
      <c r="BR10" s="21">
        <f t="shared" si="5"/>
        <v>5.5555555555555554</v>
      </c>
      <c r="BS10" s="21">
        <f t="shared" si="5"/>
        <v>3.4482758620689657</v>
      </c>
      <c r="BT10" s="21">
        <f t="shared" si="6"/>
        <v>2.2580645161290325</v>
      </c>
      <c r="BU10" s="22">
        <f t="shared" si="7"/>
        <v>1.0694506757815896</v>
      </c>
      <c r="BV10" s="22">
        <f t="shared" si="8"/>
        <v>0.65781124311928074</v>
      </c>
      <c r="BW10" s="22">
        <f t="shared" si="9"/>
        <v>8.6882055274425856</v>
      </c>
      <c r="CC10" s="1">
        <v>-4.5999999999999996</v>
      </c>
      <c r="CD10" s="1"/>
      <c r="CE10" s="1"/>
      <c r="CF10" s="1"/>
      <c r="CG10" s="1">
        <v>-12.2</v>
      </c>
      <c r="CH10">
        <f t="shared" si="10"/>
        <v>18.506</v>
      </c>
    </row>
    <row r="11" spans="1:90" x14ac:dyDescent="0.25">
      <c r="A11" s="17" t="s">
        <v>128</v>
      </c>
      <c r="B11" s="1" t="s">
        <v>54</v>
      </c>
      <c r="C11" t="s">
        <v>130</v>
      </c>
      <c r="D11" s="1">
        <v>38.4</v>
      </c>
      <c r="E11" s="18">
        <v>5.548</v>
      </c>
      <c r="F11" s="1">
        <v>7.97</v>
      </c>
      <c r="G11" s="1">
        <v>0.32</v>
      </c>
      <c r="H11" s="1">
        <v>7.04</v>
      </c>
      <c r="I11" s="18">
        <v>5.3</v>
      </c>
      <c r="J11" s="1" t="s">
        <v>40</v>
      </c>
      <c r="K11" s="1" t="s">
        <v>41</v>
      </c>
      <c r="L11" s="1">
        <v>0.08</v>
      </c>
      <c r="M11" s="1" t="s">
        <v>41</v>
      </c>
      <c r="N11" s="19">
        <v>34.010253411256961</v>
      </c>
      <c r="O11" s="19">
        <f t="shared" si="4"/>
        <v>98.668253411256956</v>
      </c>
      <c r="P11" s="1">
        <v>19</v>
      </c>
      <c r="Q11" s="1">
        <v>92</v>
      </c>
      <c r="R11" s="1" t="s">
        <v>38</v>
      </c>
      <c r="S11" s="1">
        <v>24</v>
      </c>
      <c r="T11" s="1">
        <v>6.3</v>
      </c>
      <c r="U11" s="1">
        <v>50</v>
      </c>
      <c r="V11" s="1">
        <v>21</v>
      </c>
      <c r="X11" s="1">
        <v>68.5</v>
      </c>
      <c r="Y11" s="1">
        <v>20</v>
      </c>
      <c r="AB11" s="1">
        <v>33</v>
      </c>
      <c r="AC11" s="1">
        <v>23</v>
      </c>
      <c r="AE11" s="1">
        <v>54</v>
      </c>
      <c r="AF11" s="20">
        <v>18</v>
      </c>
      <c r="AG11" s="1">
        <v>75</v>
      </c>
      <c r="AX11" s="1">
        <v>6.2</v>
      </c>
      <c r="AY11" s="1">
        <v>12</v>
      </c>
      <c r="AZ11" s="1">
        <v>1.2</v>
      </c>
      <c r="BA11" s="1">
        <v>4.7</v>
      </c>
      <c r="BB11" s="1">
        <v>0.99</v>
      </c>
      <c r="BC11" s="1">
        <v>0.16</v>
      </c>
      <c r="BD11" s="1">
        <v>1.1000000000000001</v>
      </c>
      <c r="BE11" s="1">
        <v>0.1</v>
      </c>
      <c r="BF11" s="1">
        <v>0.73</v>
      </c>
      <c r="BG11" s="1">
        <v>0.17</v>
      </c>
      <c r="BH11" s="1">
        <v>0.5</v>
      </c>
      <c r="BI11" s="1">
        <v>0.08</v>
      </c>
      <c r="BJ11" s="1">
        <v>0.47</v>
      </c>
      <c r="BK11" s="1"/>
      <c r="BL11" s="21">
        <f t="shared" si="5"/>
        <v>16.893732970027248</v>
      </c>
      <c r="BM11" s="21">
        <f t="shared" si="5"/>
        <v>12.539184952978056</v>
      </c>
      <c r="BN11" s="21">
        <f t="shared" si="5"/>
        <v>8.7591240875912391</v>
      </c>
      <c r="BO11" s="21">
        <f t="shared" si="5"/>
        <v>6.6104078762306617</v>
      </c>
      <c r="BP11" s="21">
        <f t="shared" si="5"/>
        <v>4.2857142857142856</v>
      </c>
      <c r="BQ11" s="21">
        <f t="shared" si="5"/>
        <v>1.8390804597701151</v>
      </c>
      <c r="BR11" s="21">
        <f t="shared" si="5"/>
        <v>3.5947712418300659</v>
      </c>
      <c r="BS11" s="21">
        <f t="shared" si="5"/>
        <v>1.7241379310344829</v>
      </c>
      <c r="BT11" s="21">
        <f t="shared" si="6"/>
        <v>1.8951612903225805</v>
      </c>
      <c r="BU11" s="22">
        <f t="shared" si="7"/>
        <v>1.0308041449147347</v>
      </c>
      <c r="BV11" s="22">
        <f t="shared" si="8"/>
        <v>0.46854735798101621</v>
      </c>
      <c r="BW11" s="22">
        <f t="shared" si="9"/>
        <v>8.9141399501420384</v>
      </c>
      <c r="CC11">
        <v>-7.8</v>
      </c>
      <c r="CG11">
        <v>-11.6</v>
      </c>
      <c r="CH11">
        <f t="shared" si="10"/>
        <v>19.106000000000002</v>
      </c>
    </row>
    <row r="12" spans="1:90" x14ac:dyDescent="0.25">
      <c r="A12" s="17" t="s">
        <v>128</v>
      </c>
      <c r="B12" s="1" t="s">
        <v>133</v>
      </c>
      <c r="C12" t="s">
        <v>130</v>
      </c>
      <c r="D12" s="1">
        <v>36.1</v>
      </c>
      <c r="E12" s="18">
        <v>2.6980000000000004</v>
      </c>
      <c r="F12" s="1">
        <v>1.4</v>
      </c>
      <c r="G12" s="1">
        <v>0.31</v>
      </c>
      <c r="H12" s="21">
        <v>12</v>
      </c>
      <c r="I12" s="1">
        <v>7.55</v>
      </c>
      <c r="J12" s="1">
        <v>0.03</v>
      </c>
      <c r="K12" s="1" t="s">
        <v>41</v>
      </c>
      <c r="L12" s="1">
        <v>0.12</v>
      </c>
      <c r="M12" s="1" t="s">
        <v>41</v>
      </c>
      <c r="N12" s="19">
        <v>38.045809230257049</v>
      </c>
      <c r="O12" s="19">
        <f t="shared" si="4"/>
        <v>98.253809230257048</v>
      </c>
      <c r="P12" s="1" t="s">
        <v>134</v>
      </c>
      <c r="Q12" s="1">
        <v>250</v>
      </c>
      <c r="R12" s="1">
        <v>5.4</v>
      </c>
      <c r="S12" s="1">
        <v>19</v>
      </c>
      <c r="T12" s="1">
        <v>4.5</v>
      </c>
      <c r="U12" s="1">
        <v>5</v>
      </c>
      <c r="V12" s="1">
        <v>11</v>
      </c>
      <c r="X12" s="1" t="s">
        <v>38</v>
      </c>
      <c r="Y12" s="1" t="s">
        <v>39</v>
      </c>
      <c r="AB12" s="1">
        <v>81</v>
      </c>
      <c r="AC12" s="1" t="s">
        <v>39</v>
      </c>
      <c r="AE12" s="1">
        <v>54</v>
      </c>
      <c r="AF12">
        <v>17</v>
      </c>
      <c r="AG12" s="1">
        <v>26</v>
      </c>
      <c r="AX12" s="1">
        <v>6.3</v>
      </c>
      <c r="AY12" s="1">
        <v>13</v>
      </c>
      <c r="AZ12" s="1">
        <v>1.2</v>
      </c>
      <c r="BA12" s="1">
        <v>4.2</v>
      </c>
      <c r="BB12" s="1">
        <v>0.83</v>
      </c>
      <c r="BC12" s="1">
        <v>0.18</v>
      </c>
      <c r="BD12" s="1">
        <v>0.9</v>
      </c>
      <c r="BE12" s="1">
        <v>0.1</v>
      </c>
      <c r="BF12" s="1">
        <v>0.98</v>
      </c>
      <c r="BG12" s="1">
        <v>0.21</v>
      </c>
      <c r="BH12" s="1">
        <v>0.67</v>
      </c>
      <c r="BI12" s="1">
        <v>0.09</v>
      </c>
      <c r="BJ12" s="1">
        <v>0.52</v>
      </c>
      <c r="BK12" s="1"/>
      <c r="BL12" s="21">
        <f t="shared" si="5"/>
        <v>17.166212534059945</v>
      </c>
      <c r="BM12" s="21">
        <f t="shared" si="5"/>
        <v>13.584117032392895</v>
      </c>
      <c r="BN12" s="21">
        <f t="shared" si="5"/>
        <v>8.7591240875912391</v>
      </c>
      <c r="BO12" s="21">
        <f t="shared" si="5"/>
        <v>5.9071729957805914</v>
      </c>
      <c r="BP12" s="21">
        <f t="shared" si="5"/>
        <v>3.5930735930735929</v>
      </c>
      <c r="BQ12" s="21">
        <f t="shared" si="5"/>
        <v>2.0689655172413794</v>
      </c>
      <c r="BR12" s="21">
        <f t="shared" si="5"/>
        <v>2.9411764705882355</v>
      </c>
      <c r="BS12" s="21">
        <f t="shared" si="5"/>
        <v>1.7241379310344829</v>
      </c>
      <c r="BT12" s="21">
        <f t="shared" si="6"/>
        <v>2.096774193548387</v>
      </c>
      <c r="BU12" s="22">
        <f t="shared" si="7"/>
        <v>1.1078063047706694</v>
      </c>
      <c r="BV12" s="22">
        <f t="shared" si="8"/>
        <v>0.63644320598402093</v>
      </c>
      <c r="BW12" s="22">
        <f t="shared" si="9"/>
        <v>8.1869629008593581</v>
      </c>
      <c r="CB12">
        <v>-8.6999999999999993</v>
      </c>
      <c r="CC12">
        <v>-8.4</v>
      </c>
      <c r="CE12">
        <v>-12.8</v>
      </c>
      <c r="CF12">
        <f>CE12+CF$5</f>
        <v>17.905999999999999</v>
      </c>
      <c r="CG12">
        <v>-12.6</v>
      </c>
      <c r="CH12">
        <f t="shared" si="10"/>
        <v>18.106000000000002</v>
      </c>
    </row>
    <row r="13" spans="1:90" ht="15.75" customHeight="1" x14ac:dyDescent="0.25">
      <c r="A13" s="17" t="s">
        <v>128</v>
      </c>
      <c r="B13" s="1" t="s">
        <v>135</v>
      </c>
      <c r="C13" t="s">
        <v>130</v>
      </c>
      <c r="D13" s="1">
        <v>35.4</v>
      </c>
      <c r="E13" s="18">
        <v>1.397</v>
      </c>
      <c r="F13" s="1">
        <v>4.17</v>
      </c>
      <c r="G13" s="1">
        <v>0.17</v>
      </c>
      <c r="H13" s="1">
        <v>12.3</v>
      </c>
      <c r="I13" s="1">
        <v>6.61</v>
      </c>
      <c r="J13" s="1">
        <v>0.08</v>
      </c>
      <c r="K13" s="1" t="s">
        <v>41</v>
      </c>
      <c r="L13" s="1">
        <v>0.91</v>
      </c>
      <c r="M13" s="1" t="s">
        <v>40</v>
      </c>
      <c r="N13" s="19">
        <v>37.73847597595708</v>
      </c>
      <c r="O13" s="19">
        <f t="shared" si="4"/>
        <v>98.775475975957079</v>
      </c>
      <c r="P13" s="1">
        <v>73.5</v>
      </c>
      <c r="Q13" s="1">
        <v>175</v>
      </c>
      <c r="R13" s="1" t="s">
        <v>38</v>
      </c>
      <c r="S13" s="1">
        <v>21</v>
      </c>
      <c r="T13" s="1">
        <v>4.2</v>
      </c>
      <c r="U13" s="1">
        <v>15</v>
      </c>
      <c r="V13" s="1">
        <v>20</v>
      </c>
      <c r="X13" s="1">
        <v>63.5</v>
      </c>
      <c r="Y13" s="1">
        <v>16</v>
      </c>
      <c r="AB13" s="1">
        <v>135</v>
      </c>
      <c r="AC13" s="1">
        <v>17</v>
      </c>
      <c r="AE13" s="1">
        <v>72.5</v>
      </c>
      <c r="AF13" s="20">
        <v>20</v>
      </c>
      <c r="AG13" s="1">
        <v>21</v>
      </c>
      <c r="AX13" s="1">
        <v>6.3</v>
      </c>
      <c r="AY13" s="1">
        <v>12</v>
      </c>
      <c r="AZ13" s="1">
        <v>1.7</v>
      </c>
      <c r="BA13" s="1">
        <v>7.6</v>
      </c>
      <c r="BB13" s="1">
        <v>1.7</v>
      </c>
      <c r="BC13" s="1">
        <v>0.31</v>
      </c>
      <c r="BD13" s="1">
        <v>1.5</v>
      </c>
      <c r="BE13" s="1">
        <v>0.25</v>
      </c>
      <c r="BF13" s="1">
        <v>1.3</v>
      </c>
      <c r="BG13" s="1">
        <v>0.33</v>
      </c>
      <c r="BH13" s="1">
        <v>0.85</v>
      </c>
      <c r="BI13" s="1">
        <v>0.12</v>
      </c>
      <c r="BJ13" s="1">
        <v>0.55000000000000004</v>
      </c>
      <c r="BK13" s="1"/>
      <c r="BL13" s="21">
        <f t="shared" si="5"/>
        <v>17.166212534059945</v>
      </c>
      <c r="BM13" s="21">
        <f t="shared" si="5"/>
        <v>12.539184952978056</v>
      </c>
      <c r="BN13" s="21">
        <f t="shared" si="5"/>
        <v>12.40875912408759</v>
      </c>
      <c r="BO13" s="21">
        <f t="shared" si="5"/>
        <v>10.689170182841069</v>
      </c>
      <c r="BP13" s="21">
        <f t="shared" si="5"/>
        <v>7.3593073593073584</v>
      </c>
      <c r="BQ13" s="21">
        <f t="shared" si="5"/>
        <v>3.563218390804598</v>
      </c>
      <c r="BR13" s="21">
        <f t="shared" si="5"/>
        <v>4.9019607843137258</v>
      </c>
      <c r="BS13" s="21">
        <f t="shared" si="5"/>
        <v>4.3103448275862064</v>
      </c>
      <c r="BT13" s="21">
        <f t="shared" si="6"/>
        <v>2.217741935483871</v>
      </c>
      <c r="BU13" s="22">
        <f t="shared" si="7"/>
        <v>0.85914781229410997</v>
      </c>
      <c r="BV13" s="22">
        <f t="shared" si="8"/>
        <v>0.59325178578049642</v>
      </c>
      <c r="BW13" s="22">
        <f t="shared" si="9"/>
        <v>7.7404012880852111</v>
      </c>
      <c r="CB13">
        <v>-7.5</v>
      </c>
      <c r="CC13">
        <v>-7.3</v>
      </c>
      <c r="CE13">
        <v>-11.7</v>
      </c>
      <c r="CF13">
        <f>CE13+CF$5</f>
        <v>19.006</v>
      </c>
      <c r="CG13">
        <v>-11.9</v>
      </c>
      <c r="CH13">
        <f t="shared" si="10"/>
        <v>18.805999999999997</v>
      </c>
    </row>
    <row r="14" spans="1:90" ht="15.75" customHeight="1" x14ac:dyDescent="0.25">
      <c r="A14" s="17" t="s">
        <v>128</v>
      </c>
      <c r="B14" s="1" t="s">
        <v>136</v>
      </c>
      <c r="C14" t="s">
        <v>130</v>
      </c>
      <c r="D14" s="1">
        <v>34.4</v>
      </c>
      <c r="E14" s="18">
        <v>2.3520000000000003</v>
      </c>
      <c r="F14" s="1">
        <v>8.93</v>
      </c>
      <c r="G14" s="1">
        <v>1.27</v>
      </c>
      <c r="H14" s="1">
        <v>13.5</v>
      </c>
      <c r="I14" s="1">
        <v>4.1900000000000004</v>
      </c>
      <c r="J14" s="1" t="s">
        <v>40</v>
      </c>
      <c r="K14" s="1" t="s">
        <v>41</v>
      </c>
      <c r="L14" s="1">
        <v>5.29</v>
      </c>
      <c r="M14" s="1" t="s">
        <v>40</v>
      </c>
      <c r="N14" s="19">
        <v>28.372285443314201</v>
      </c>
      <c r="O14" s="19">
        <f t="shared" si="4"/>
        <v>98.3042854433142</v>
      </c>
      <c r="P14" s="1"/>
      <c r="Q14" s="1">
        <v>83</v>
      </c>
      <c r="R14" s="1" t="s">
        <v>38</v>
      </c>
      <c r="S14" s="1">
        <v>9</v>
      </c>
      <c r="T14" s="1">
        <v>9.6999999999999993</v>
      </c>
      <c r="U14" s="1">
        <v>17</v>
      </c>
      <c r="V14" s="1" t="s">
        <v>38</v>
      </c>
      <c r="X14" s="1">
        <v>8.5</v>
      </c>
      <c r="Y14" s="1">
        <v>24</v>
      </c>
      <c r="AB14" s="1">
        <v>275</v>
      </c>
      <c r="AC14" s="1">
        <v>18</v>
      </c>
      <c r="AE14" s="1">
        <v>47.5</v>
      </c>
      <c r="AF14" s="20">
        <v>33</v>
      </c>
      <c r="AG14" s="1">
        <v>36</v>
      </c>
      <c r="AX14" s="1">
        <v>24</v>
      </c>
      <c r="AY14" s="1">
        <v>43</v>
      </c>
      <c r="AZ14" s="1">
        <v>4.8</v>
      </c>
      <c r="BA14" s="1">
        <v>20</v>
      </c>
      <c r="BB14" s="1">
        <v>3.6</v>
      </c>
      <c r="BC14" s="1">
        <v>0.85</v>
      </c>
      <c r="BD14" s="1">
        <v>4</v>
      </c>
      <c r="BE14" s="1">
        <v>0.56000000000000005</v>
      </c>
      <c r="BF14" s="1">
        <v>3.3</v>
      </c>
      <c r="BG14" s="1">
        <v>0.78</v>
      </c>
      <c r="BH14" s="1">
        <v>2.2000000000000002</v>
      </c>
      <c r="BI14" s="1">
        <v>0.28999999999999998</v>
      </c>
      <c r="BJ14" s="1">
        <v>1.6</v>
      </c>
      <c r="BK14" s="1"/>
      <c r="BL14" s="21">
        <f t="shared" si="5"/>
        <v>65.395095367847418</v>
      </c>
      <c r="BM14" s="21">
        <f t="shared" si="5"/>
        <v>44.932079414838036</v>
      </c>
      <c r="BN14" s="21">
        <f t="shared" si="5"/>
        <v>35.036496350364956</v>
      </c>
      <c r="BO14" s="21">
        <f t="shared" si="5"/>
        <v>28.129395218002813</v>
      </c>
      <c r="BP14" s="21">
        <f t="shared" si="5"/>
        <v>15.584415584415584</v>
      </c>
      <c r="BQ14" s="21">
        <f t="shared" si="5"/>
        <v>9.7701149425287355</v>
      </c>
      <c r="BR14" s="21">
        <f t="shared" si="5"/>
        <v>13.071895424836601</v>
      </c>
      <c r="BS14" s="21">
        <f t="shared" si="5"/>
        <v>9.6551724137931032</v>
      </c>
      <c r="BT14" s="21">
        <f t="shared" si="6"/>
        <v>6.4516129032258069</v>
      </c>
      <c r="BU14" s="22">
        <f t="shared" si="7"/>
        <v>0.93869303176500263</v>
      </c>
      <c r="BV14" s="22">
        <f t="shared" si="8"/>
        <v>0.68451840580039081</v>
      </c>
      <c r="BW14" s="22">
        <f t="shared" si="9"/>
        <v>10.136239782016348</v>
      </c>
      <c r="CB14">
        <v>-6.3</v>
      </c>
      <c r="CC14">
        <v>-6.8</v>
      </c>
      <c r="CE14">
        <v>-13.5</v>
      </c>
      <c r="CF14">
        <f>CE14+CF$5</f>
        <v>17.206</v>
      </c>
      <c r="CG14">
        <v>-13.7</v>
      </c>
      <c r="CH14">
        <f t="shared" si="10"/>
        <v>17.006</v>
      </c>
    </row>
    <row r="15" spans="1:90" ht="15.75" customHeight="1" x14ac:dyDescent="0.25">
      <c r="A15" s="23" t="s">
        <v>128</v>
      </c>
      <c r="B15" s="24" t="s">
        <v>53</v>
      </c>
      <c r="C15" s="24" t="s">
        <v>137</v>
      </c>
      <c r="D15" s="24">
        <v>27.8</v>
      </c>
      <c r="E15" s="25">
        <v>1.671</v>
      </c>
      <c r="F15" s="24">
        <v>6.52</v>
      </c>
      <c r="G15" s="24">
        <v>0.63</v>
      </c>
      <c r="H15" s="24">
        <v>18.2</v>
      </c>
      <c r="I15" s="24">
        <v>6.36</v>
      </c>
      <c r="J15" s="24">
        <v>0.02</v>
      </c>
      <c r="K15" s="24" t="s">
        <v>41</v>
      </c>
      <c r="L15" s="24">
        <v>3.75</v>
      </c>
      <c r="M15" s="24" t="s">
        <v>40</v>
      </c>
      <c r="N15" s="26">
        <v>34.03415850058564</v>
      </c>
      <c r="O15" s="26">
        <f t="shared" si="4"/>
        <v>98.985158500585641</v>
      </c>
      <c r="P15" s="24" t="s">
        <v>42</v>
      </c>
      <c r="Q15" s="24">
        <v>68</v>
      </c>
      <c r="R15" s="24" t="s">
        <v>38</v>
      </c>
      <c r="S15" s="24">
        <v>20</v>
      </c>
      <c r="T15" s="24">
        <v>3.9</v>
      </c>
      <c r="U15" s="24">
        <v>14</v>
      </c>
      <c r="V15" s="24">
        <v>9.5</v>
      </c>
      <c r="W15" s="24"/>
      <c r="X15" s="24">
        <v>5</v>
      </c>
      <c r="Y15" s="24">
        <v>16</v>
      </c>
      <c r="Z15" s="24"/>
      <c r="AA15" s="24"/>
      <c r="AB15" s="24">
        <v>180</v>
      </c>
      <c r="AC15" s="24" t="s">
        <v>39</v>
      </c>
      <c r="AD15" s="24"/>
      <c r="AE15" s="24">
        <v>41</v>
      </c>
      <c r="AF15" s="24">
        <v>39</v>
      </c>
      <c r="AG15" s="24">
        <v>24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>
        <v>17</v>
      </c>
      <c r="AY15" s="24">
        <v>40</v>
      </c>
      <c r="AZ15" s="24">
        <v>3.9</v>
      </c>
      <c r="BA15" s="24">
        <v>17</v>
      </c>
      <c r="BB15" s="24">
        <v>3.5</v>
      </c>
      <c r="BC15" s="24">
        <v>0.82</v>
      </c>
      <c r="BD15" s="24">
        <v>3.2</v>
      </c>
      <c r="BE15" s="24">
        <v>0.51</v>
      </c>
      <c r="BF15" s="24">
        <v>2.8</v>
      </c>
      <c r="BG15" s="24">
        <v>0.59</v>
      </c>
      <c r="BH15" s="24">
        <v>1.8</v>
      </c>
      <c r="BI15" s="24">
        <v>0.21</v>
      </c>
      <c r="BJ15" s="24">
        <v>1.3</v>
      </c>
      <c r="BK15" s="24"/>
      <c r="BL15" s="26">
        <f t="shared" si="5"/>
        <v>46.321525885558586</v>
      </c>
      <c r="BM15" s="26">
        <f t="shared" si="5"/>
        <v>41.797283176593524</v>
      </c>
      <c r="BN15" s="26">
        <f t="shared" si="5"/>
        <v>28.467153284671529</v>
      </c>
      <c r="BO15" s="26">
        <f t="shared" si="5"/>
        <v>23.909985935302391</v>
      </c>
      <c r="BP15" s="26">
        <f t="shared" si="5"/>
        <v>15.15151515151515</v>
      </c>
      <c r="BQ15" s="26">
        <f t="shared" si="5"/>
        <v>9.4252873563218387</v>
      </c>
      <c r="BR15" s="26">
        <f t="shared" si="5"/>
        <v>10.457516339869281</v>
      </c>
      <c r="BS15" s="26">
        <f t="shared" si="5"/>
        <v>8.7931034482758612</v>
      </c>
      <c r="BT15" s="26">
        <f t="shared" si="6"/>
        <v>5.241935483870968</v>
      </c>
      <c r="BU15" s="27">
        <f t="shared" si="7"/>
        <v>1.1510245985907945</v>
      </c>
      <c r="BV15" s="27">
        <f t="shared" si="8"/>
        <v>0.74877664793307552</v>
      </c>
      <c r="BW15" s="27">
        <f t="shared" si="9"/>
        <v>8.8367218612450227</v>
      </c>
      <c r="BX15" s="24"/>
      <c r="BY15" s="24"/>
      <c r="BZ15" s="24"/>
      <c r="CA15" s="24"/>
      <c r="CB15" s="24">
        <v>-7.4</v>
      </c>
      <c r="CC15" s="24">
        <v>-7.7</v>
      </c>
      <c r="CD15" s="24"/>
      <c r="CE15" s="24">
        <v>-12.9</v>
      </c>
      <c r="CF15" s="24">
        <f>CE15+CF$5</f>
        <v>17.805999999999997</v>
      </c>
      <c r="CG15" s="24">
        <v>-13.1</v>
      </c>
      <c r="CH15" s="24">
        <f t="shared" si="10"/>
        <v>17.606000000000002</v>
      </c>
      <c r="CI15" s="24"/>
      <c r="CJ15" s="24"/>
      <c r="CK15" s="24"/>
      <c r="CL15" s="24"/>
    </row>
    <row r="16" spans="1:90" ht="15.75" customHeight="1" x14ac:dyDescent="0.25">
      <c r="A16" s="4" t="s">
        <v>22</v>
      </c>
      <c r="B16" t="s">
        <v>25</v>
      </c>
      <c r="C16" t="s">
        <v>138</v>
      </c>
      <c r="D16" s="28">
        <v>17</v>
      </c>
      <c r="E16" s="28">
        <v>1.0318000000000001</v>
      </c>
      <c r="F16" s="29">
        <v>10.5</v>
      </c>
      <c r="G16" s="29">
        <v>1.31</v>
      </c>
      <c r="H16" s="29">
        <v>22.4</v>
      </c>
      <c r="I16" s="29">
        <v>8.2899999999999991</v>
      </c>
      <c r="J16" s="29">
        <v>0.2</v>
      </c>
      <c r="K16" s="29" t="s">
        <v>36</v>
      </c>
      <c r="L16" s="29">
        <v>2.14</v>
      </c>
      <c r="M16" s="29">
        <v>0.02</v>
      </c>
      <c r="N16" s="30">
        <v>34.4482</v>
      </c>
      <c r="O16" s="30">
        <v>97.34</v>
      </c>
      <c r="P16">
        <v>15</v>
      </c>
      <c r="Q16">
        <v>215</v>
      </c>
      <c r="R16">
        <v>0.35</v>
      </c>
      <c r="S16">
        <v>23</v>
      </c>
      <c r="T16">
        <v>10</v>
      </c>
      <c r="U16">
        <v>7</v>
      </c>
      <c r="V16">
        <v>9.6</v>
      </c>
      <c r="W16">
        <v>14</v>
      </c>
      <c r="Y16">
        <v>13</v>
      </c>
      <c r="AB16">
        <v>185</v>
      </c>
      <c r="AE16">
        <v>95</v>
      </c>
      <c r="AF16">
        <v>28</v>
      </c>
      <c r="AG16">
        <v>5</v>
      </c>
      <c r="AX16">
        <v>15</v>
      </c>
      <c r="AY16">
        <v>33</v>
      </c>
      <c r="AZ16">
        <v>3.2</v>
      </c>
      <c r="BA16">
        <v>13</v>
      </c>
      <c r="BB16">
        <v>3</v>
      </c>
      <c r="BC16">
        <v>0.66</v>
      </c>
      <c r="BD16">
        <v>3</v>
      </c>
      <c r="BE16">
        <v>0.4</v>
      </c>
      <c r="BF16">
        <v>3</v>
      </c>
      <c r="BG16">
        <v>0.56999999999999995</v>
      </c>
      <c r="BH16">
        <v>2.1</v>
      </c>
      <c r="BI16">
        <v>0.25</v>
      </c>
      <c r="BJ16">
        <v>1.4</v>
      </c>
      <c r="BK16" s="1"/>
      <c r="BL16" s="21">
        <f t="shared" si="5"/>
        <v>40.871934604904631</v>
      </c>
      <c r="BM16" s="21">
        <f t="shared" si="5"/>
        <v>34.482758620689658</v>
      </c>
      <c r="BN16" s="21">
        <f t="shared" si="5"/>
        <v>23.357664233576642</v>
      </c>
      <c r="BO16" s="21">
        <f t="shared" si="5"/>
        <v>18.284106891701828</v>
      </c>
      <c r="BP16" s="21">
        <f t="shared" si="5"/>
        <v>12.987012987012987</v>
      </c>
      <c r="BQ16" s="21">
        <f t="shared" si="5"/>
        <v>7.5862068965517251</v>
      </c>
      <c r="BR16" s="21">
        <f t="shared" si="5"/>
        <v>9.8039215686274517</v>
      </c>
      <c r="BS16" s="21">
        <f t="shared" si="5"/>
        <v>6.8965517241379315</v>
      </c>
      <c r="BT16" s="21">
        <f t="shared" si="6"/>
        <v>5.6451612903225801</v>
      </c>
      <c r="BU16" s="22">
        <f t="shared" si="7"/>
        <v>1.1160269936231122</v>
      </c>
      <c r="BV16" s="22">
        <f t="shared" si="8"/>
        <v>0.67231086745420632</v>
      </c>
      <c r="BW16" s="22">
        <f t="shared" si="9"/>
        <v>7.240171272868821</v>
      </c>
      <c r="CB16" s="20">
        <v>-7.4</v>
      </c>
      <c r="CC16" s="20">
        <v>-7.4</v>
      </c>
      <c r="CE16" s="20">
        <v>-12.9</v>
      </c>
      <c r="CF16" s="20">
        <f>CE16+CF$5</f>
        <v>17.805999999999997</v>
      </c>
      <c r="CG16" s="20">
        <v>-12.7</v>
      </c>
      <c r="CH16" s="20">
        <f t="shared" si="10"/>
        <v>18.006</v>
      </c>
    </row>
    <row r="17" spans="1:86" x14ac:dyDescent="0.25">
      <c r="A17" s="4" t="s">
        <v>22</v>
      </c>
      <c r="B17" t="s">
        <v>24</v>
      </c>
      <c r="C17" t="s">
        <v>138</v>
      </c>
      <c r="D17" s="28">
        <v>15.4</v>
      </c>
      <c r="E17" s="28">
        <v>0.90080000000000005</v>
      </c>
      <c r="F17" s="29">
        <v>8.92</v>
      </c>
      <c r="G17" s="29">
        <v>0.46</v>
      </c>
      <c r="H17" s="29">
        <v>23.5</v>
      </c>
      <c r="I17" s="29">
        <v>9.64</v>
      </c>
      <c r="J17" s="29">
        <v>0.21</v>
      </c>
      <c r="K17" s="29" t="s">
        <v>36</v>
      </c>
      <c r="L17" s="29">
        <v>0.11</v>
      </c>
      <c r="M17" s="29" t="s">
        <v>40</v>
      </c>
      <c r="N17" s="30">
        <v>39.299199999999999</v>
      </c>
      <c r="O17" s="30">
        <v>98.44</v>
      </c>
      <c r="P17">
        <v>26</v>
      </c>
      <c r="Q17">
        <v>210</v>
      </c>
      <c r="R17">
        <v>0.1</v>
      </c>
      <c r="S17">
        <v>24</v>
      </c>
      <c r="T17">
        <v>7.5</v>
      </c>
      <c r="U17">
        <v>7</v>
      </c>
      <c r="V17">
        <v>7.6</v>
      </c>
      <c r="W17">
        <v>7</v>
      </c>
      <c r="Y17">
        <v>8</v>
      </c>
      <c r="AB17">
        <v>170</v>
      </c>
      <c r="AE17">
        <v>87</v>
      </c>
      <c r="AF17">
        <v>10</v>
      </c>
      <c r="AG17">
        <v>8</v>
      </c>
      <c r="AX17">
        <v>5</v>
      </c>
      <c r="AY17">
        <v>9</v>
      </c>
      <c r="AZ17">
        <v>0.9</v>
      </c>
      <c r="BA17">
        <v>2.8</v>
      </c>
      <c r="BB17">
        <v>0.54</v>
      </c>
      <c r="BC17">
        <v>0.16</v>
      </c>
      <c r="BD17">
        <v>0.7</v>
      </c>
      <c r="BE17" s="2">
        <v>3.5000000000000003E-2</v>
      </c>
      <c r="BF17">
        <v>0.64</v>
      </c>
      <c r="BG17">
        <v>0.15</v>
      </c>
      <c r="BH17">
        <v>0.43</v>
      </c>
      <c r="BI17">
        <v>0.08</v>
      </c>
      <c r="BJ17">
        <v>0.44</v>
      </c>
      <c r="BK17" s="1"/>
      <c r="BL17" s="21">
        <f t="shared" si="5"/>
        <v>13.623978201634877</v>
      </c>
      <c r="BM17" s="21">
        <f t="shared" si="5"/>
        <v>9.4043887147335425</v>
      </c>
      <c r="BN17" s="21">
        <f t="shared" si="5"/>
        <v>6.5693430656934302</v>
      </c>
      <c r="BO17" s="21">
        <f t="shared" si="5"/>
        <v>3.938115330520394</v>
      </c>
      <c r="BP17" s="21">
        <f t="shared" si="5"/>
        <v>2.3376623376623376</v>
      </c>
      <c r="BQ17" s="21">
        <f t="shared" si="5"/>
        <v>1.8390804597701151</v>
      </c>
      <c r="BR17" s="21">
        <f t="shared" si="5"/>
        <v>2.2875816993464051</v>
      </c>
      <c r="BS17" s="21">
        <f t="shared" si="5"/>
        <v>0.60344827586206895</v>
      </c>
      <c r="BT17" s="21">
        <f t="shared" si="6"/>
        <v>1.7741935483870968</v>
      </c>
      <c r="BU17" s="22">
        <f t="shared" si="7"/>
        <v>0.99407151765416746</v>
      </c>
      <c r="BV17" s="22">
        <f t="shared" si="8"/>
        <v>0.79528269647594141</v>
      </c>
      <c r="BW17" s="22">
        <f t="shared" si="9"/>
        <v>7.6789695318305675</v>
      </c>
      <c r="CB17" s="20">
        <v>-11.2</v>
      </c>
      <c r="CC17" s="20">
        <v>-7.7</v>
      </c>
      <c r="CE17" s="20">
        <v>-12.8</v>
      </c>
      <c r="CF17" s="20">
        <f>CE17+CF$5</f>
        <v>17.905999999999999</v>
      </c>
      <c r="CG17" s="20">
        <v>-8.1</v>
      </c>
      <c r="CH17" s="20">
        <f t="shared" si="10"/>
        <v>22.606000000000002</v>
      </c>
    </row>
    <row r="18" spans="1:86" x14ac:dyDescent="0.25">
      <c r="A18" s="4" t="s">
        <v>22</v>
      </c>
      <c r="B18" t="s">
        <v>33</v>
      </c>
      <c r="C18" t="s">
        <v>138</v>
      </c>
      <c r="D18" s="28">
        <v>15.4</v>
      </c>
      <c r="E18" s="28">
        <v>3.3783000000000003</v>
      </c>
      <c r="F18" s="29">
        <v>11.3</v>
      </c>
      <c r="G18" s="29">
        <v>1.72</v>
      </c>
      <c r="H18" s="29">
        <v>22.4</v>
      </c>
      <c r="I18" s="29">
        <v>8.59</v>
      </c>
      <c r="J18" s="29">
        <v>0.24</v>
      </c>
      <c r="K18" s="29" t="s">
        <v>36</v>
      </c>
      <c r="L18" s="29">
        <v>1.54</v>
      </c>
      <c r="M18" s="29">
        <v>0.02</v>
      </c>
      <c r="N18" s="30">
        <v>33.701700000000002</v>
      </c>
      <c r="O18" s="30">
        <v>98.29</v>
      </c>
      <c r="P18">
        <v>21</v>
      </c>
      <c r="Q18">
        <v>230</v>
      </c>
      <c r="R18">
        <v>0.1</v>
      </c>
      <c r="S18">
        <v>74</v>
      </c>
      <c r="T18">
        <v>13</v>
      </c>
      <c r="U18">
        <v>34</v>
      </c>
      <c r="V18">
        <v>17</v>
      </c>
      <c r="W18">
        <v>32</v>
      </c>
      <c r="Y18">
        <v>20</v>
      </c>
      <c r="AB18">
        <v>105</v>
      </c>
      <c r="AE18">
        <v>135</v>
      </c>
      <c r="AF18">
        <v>18</v>
      </c>
      <c r="AG18">
        <v>13</v>
      </c>
      <c r="AX18">
        <v>11</v>
      </c>
      <c r="AY18">
        <v>21</v>
      </c>
      <c r="AZ18">
        <v>2.2999999999999998</v>
      </c>
      <c r="BA18">
        <v>9.6999999999999993</v>
      </c>
      <c r="BB18">
        <v>2.2000000000000002</v>
      </c>
      <c r="BC18">
        <v>0.45</v>
      </c>
      <c r="BD18">
        <v>2.2000000000000002</v>
      </c>
      <c r="BE18">
        <v>0.31</v>
      </c>
      <c r="BF18">
        <v>2.1</v>
      </c>
      <c r="BG18">
        <v>0.42</v>
      </c>
      <c r="BH18">
        <v>1.2</v>
      </c>
      <c r="BI18">
        <v>0.15</v>
      </c>
      <c r="BJ18">
        <v>0.88</v>
      </c>
      <c r="BK18" s="1"/>
      <c r="BL18" s="21">
        <f t="shared" si="5"/>
        <v>29.972752043596731</v>
      </c>
      <c r="BM18" s="21">
        <f t="shared" si="5"/>
        <v>21.9435736677116</v>
      </c>
      <c r="BN18" s="21">
        <f t="shared" si="5"/>
        <v>16.788321167883208</v>
      </c>
      <c r="BO18" s="21">
        <f t="shared" si="5"/>
        <v>13.642756680731363</v>
      </c>
      <c r="BP18" s="21">
        <f t="shared" si="5"/>
        <v>9.5238095238095237</v>
      </c>
      <c r="BQ18" s="21">
        <f t="shared" si="5"/>
        <v>5.1724137931034484</v>
      </c>
      <c r="BR18" s="21">
        <f t="shared" si="5"/>
        <v>7.1895424836601318</v>
      </c>
      <c r="BS18" s="21">
        <f t="shared" si="5"/>
        <v>5.3448275862068959</v>
      </c>
      <c r="BT18" s="21">
        <f t="shared" si="6"/>
        <v>3.5483870967741935</v>
      </c>
      <c r="BU18" s="22">
        <f t="shared" si="7"/>
        <v>0.9782287264601125</v>
      </c>
      <c r="BV18" s="22">
        <f t="shared" si="8"/>
        <v>0.62508241808758858</v>
      </c>
      <c r="BW18" s="22">
        <f t="shared" si="9"/>
        <v>8.4468664850136239</v>
      </c>
      <c r="CC18" s="20">
        <v>-7.5</v>
      </c>
      <c r="CG18" s="20">
        <v>-9.9</v>
      </c>
      <c r="CH18" s="20">
        <f t="shared" si="10"/>
        <v>20.805999999999997</v>
      </c>
    </row>
    <row r="19" spans="1:86" x14ac:dyDescent="0.25">
      <c r="A19" s="4" t="s">
        <v>22</v>
      </c>
      <c r="B19" t="s">
        <v>23</v>
      </c>
      <c r="C19" t="s">
        <v>138</v>
      </c>
      <c r="D19" s="28">
        <v>8.77</v>
      </c>
      <c r="E19" s="28">
        <v>0.58320000000000005</v>
      </c>
      <c r="F19" s="29">
        <v>11.8</v>
      </c>
      <c r="G19" s="29">
        <v>0.88</v>
      </c>
      <c r="H19" s="29">
        <v>25.7</v>
      </c>
      <c r="I19" s="29">
        <v>12</v>
      </c>
      <c r="J19" s="29">
        <v>0.22</v>
      </c>
      <c r="K19" s="29" t="s">
        <v>36</v>
      </c>
      <c r="L19" s="29" t="s">
        <v>41</v>
      </c>
      <c r="M19" s="29">
        <v>0.05</v>
      </c>
      <c r="N19" s="30">
        <v>38.976800000000004</v>
      </c>
      <c r="O19" s="30">
        <v>98.97999999999999</v>
      </c>
      <c r="P19">
        <v>2</v>
      </c>
      <c r="Q19">
        <v>92.5</v>
      </c>
      <c r="R19">
        <v>0.1</v>
      </c>
      <c r="S19">
        <v>7</v>
      </c>
      <c r="T19">
        <v>3.4</v>
      </c>
      <c r="U19">
        <v>14</v>
      </c>
      <c r="V19">
        <v>4</v>
      </c>
      <c r="W19">
        <v>14</v>
      </c>
      <c r="Y19">
        <v>12</v>
      </c>
      <c r="AB19">
        <v>210</v>
      </c>
      <c r="AE19">
        <v>26</v>
      </c>
      <c r="AF19">
        <v>12</v>
      </c>
      <c r="AG19">
        <v>14</v>
      </c>
      <c r="AX19">
        <v>6.3</v>
      </c>
      <c r="AY19">
        <v>19</v>
      </c>
      <c r="AZ19">
        <v>1.4</v>
      </c>
      <c r="BA19">
        <v>5.8</v>
      </c>
      <c r="BB19">
        <v>1.2</v>
      </c>
      <c r="BC19">
        <v>0.32</v>
      </c>
      <c r="BD19">
        <v>1.3</v>
      </c>
      <c r="BE19">
        <v>0.2</v>
      </c>
      <c r="BF19">
        <v>1.2</v>
      </c>
      <c r="BG19">
        <v>0.23</v>
      </c>
      <c r="BH19">
        <v>0.89</v>
      </c>
      <c r="BI19">
        <v>0.1</v>
      </c>
      <c r="BJ19">
        <v>0.62</v>
      </c>
      <c r="BK19" s="1"/>
      <c r="BL19" s="21">
        <f t="shared" si="5"/>
        <v>17.166212534059945</v>
      </c>
      <c r="BM19" s="21">
        <f t="shared" si="5"/>
        <v>19.853709508881924</v>
      </c>
      <c r="BN19" s="21">
        <f t="shared" si="5"/>
        <v>10.21897810218978</v>
      </c>
      <c r="BO19" s="21">
        <f t="shared" si="5"/>
        <v>8.157524613220815</v>
      </c>
      <c r="BP19" s="21">
        <f t="shared" si="5"/>
        <v>5.1948051948051948</v>
      </c>
      <c r="BQ19" s="21">
        <f t="shared" si="5"/>
        <v>3.6781609195402303</v>
      </c>
      <c r="BR19" s="21">
        <f t="shared" si="5"/>
        <v>4.2483660130718954</v>
      </c>
      <c r="BS19" s="21">
        <f t="shared" si="5"/>
        <v>3.4482758620689657</v>
      </c>
      <c r="BT19" s="21">
        <f t="shared" si="6"/>
        <v>2.5</v>
      </c>
      <c r="BU19" s="22">
        <f t="shared" si="7"/>
        <v>1.4989967329705702</v>
      </c>
      <c r="BV19" s="22">
        <f t="shared" si="8"/>
        <v>0.78295198537119071</v>
      </c>
      <c r="BW19" s="22">
        <f t="shared" si="9"/>
        <v>6.8664850136239775</v>
      </c>
      <c r="CB19">
        <v>-4.8</v>
      </c>
      <c r="CE19">
        <v>-9.6999999999999993</v>
      </c>
      <c r="CF19" s="20">
        <f>CE19+CF$5</f>
        <v>21.006</v>
      </c>
    </row>
    <row r="20" spans="1:86" x14ac:dyDescent="0.25">
      <c r="A20" s="4" t="s">
        <v>22</v>
      </c>
      <c r="B20" t="s">
        <v>35</v>
      </c>
      <c r="C20" t="s">
        <v>139</v>
      </c>
      <c r="D20" s="28">
        <v>1.46</v>
      </c>
      <c r="E20" s="28">
        <v>1.1588000000000001</v>
      </c>
      <c r="F20" s="29">
        <v>16</v>
      </c>
      <c r="G20" s="29">
        <v>2.97</v>
      </c>
      <c r="H20" s="29">
        <v>23.8</v>
      </c>
      <c r="I20" s="29">
        <v>16</v>
      </c>
      <c r="J20" s="29">
        <v>0.97</v>
      </c>
      <c r="K20" s="29" t="s">
        <v>36</v>
      </c>
      <c r="L20" s="29">
        <v>0.06</v>
      </c>
      <c r="M20" s="29">
        <v>0.15</v>
      </c>
      <c r="N20" s="30">
        <v>37.041199999999996</v>
      </c>
      <c r="O20" s="30">
        <v>99.61</v>
      </c>
      <c r="P20" t="s">
        <v>37</v>
      </c>
      <c r="Q20">
        <v>410</v>
      </c>
      <c r="R20" t="s">
        <v>38</v>
      </c>
      <c r="S20">
        <v>7</v>
      </c>
      <c r="T20">
        <v>22</v>
      </c>
      <c r="U20">
        <v>15</v>
      </c>
      <c r="V20">
        <v>4</v>
      </c>
      <c r="W20">
        <v>13</v>
      </c>
      <c r="Y20" t="s">
        <v>39</v>
      </c>
      <c r="AB20">
        <v>56</v>
      </c>
      <c r="AE20">
        <v>49</v>
      </c>
      <c r="AG20">
        <v>18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21"/>
      <c r="BM20" s="21"/>
      <c r="BN20" s="21"/>
      <c r="BO20" s="21"/>
      <c r="BP20" s="21"/>
      <c r="BQ20" s="21"/>
      <c r="BR20" s="21"/>
      <c r="BS20" s="21"/>
      <c r="BT20" s="21"/>
      <c r="BU20" s="22"/>
      <c r="BV20" s="22"/>
      <c r="BW20" s="22"/>
      <c r="CB20">
        <v>-5.8</v>
      </c>
      <c r="CE20">
        <v>-10</v>
      </c>
      <c r="CF20" s="20">
        <f>CE20+CF$5</f>
        <v>20.706</v>
      </c>
    </row>
    <row r="21" spans="1:86" x14ac:dyDescent="0.25">
      <c r="A21" s="4" t="s">
        <v>22</v>
      </c>
      <c r="B21" t="s">
        <v>34</v>
      </c>
      <c r="C21" t="s">
        <v>139</v>
      </c>
      <c r="D21" s="28">
        <v>0.7</v>
      </c>
      <c r="E21" s="28">
        <v>0.56769999999999998</v>
      </c>
      <c r="F21" s="29">
        <v>3.76</v>
      </c>
      <c r="G21" s="29">
        <v>0.76</v>
      </c>
      <c r="H21" s="29">
        <v>29.4</v>
      </c>
      <c r="I21" s="29">
        <v>19.600000000000001</v>
      </c>
      <c r="J21" s="29">
        <v>0.31</v>
      </c>
      <c r="K21" s="29" t="s">
        <v>36</v>
      </c>
      <c r="L21" s="29" t="s">
        <v>41</v>
      </c>
      <c r="M21" s="29" t="s">
        <v>40</v>
      </c>
      <c r="N21" s="30">
        <v>44.402300000000004</v>
      </c>
      <c r="O21" s="30">
        <v>99.5</v>
      </c>
      <c r="P21" t="s">
        <v>42</v>
      </c>
      <c r="Q21">
        <v>735</v>
      </c>
      <c r="R21">
        <v>1.4</v>
      </c>
      <c r="S21">
        <v>5</v>
      </c>
      <c r="T21">
        <v>19</v>
      </c>
      <c r="U21">
        <v>26</v>
      </c>
      <c r="V21">
        <v>7.4</v>
      </c>
      <c r="W21">
        <v>25</v>
      </c>
      <c r="Y21" t="s">
        <v>39</v>
      </c>
      <c r="AB21">
        <v>210</v>
      </c>
      <c r="AE21">
        <v>107</v>
      </c>
      <c r="AF21">
        <v>9</v>
      </c>
      <c r="AG21">
        <v>37</v>
      </c>
      <c r="AX21">
        <v>9.1999999999999993</v>
      </c>
      <c r="AY21">
        <v>14</v>
      </c>
      <c r="AZ21">
        <v>1.5</v>
      </c>
      <c r="BA21">
        <v>5.3</v>
      </c>
      <c r="BB21">
        <v>1.1000000000000001</v>
      </c>
      <c r="BC21">
        <v>0.25</v>
      </c>
      <c r="BD21">
        <v>1.2</v>
      </c>
      <c r="BE21">
        <v>0.2</v>
      </c>
      <c r="BF21">
        <v>1.2</v>
      </c>
      <c r="BG21">
        <v>0.24</v>
      </c>
      <c r="BH21">
        <v>0.84</v>
      </c>
      <c r="BI21">
        <v>0.13</v>
      </c>
      <c r="BJ21">
        <v>0.73</v>
      </c>
      <c r="BK21" s="1"/>
      <c r="BL21" s="21">
        <f t="shared" ref="BL21:BS21" si="11">AX21/BL$4</f>
        <v>25.068119891008173</v>
      </c>
      <c r="BM21" s="21">
        <f t="shared" si="11"/>
        <v>14.629049111807733</v>
      </c>
      <c r="BN21" s="21">
        <f t="shared" si="11"/>
        <v>10.948905109489051</v>
      </c>
      <c r="BO21" s="21">
        <f t="shared" si="11"/>
        <v>7.4542897327707456</v>
      </c>
      <c r="BP21" s="21">
        <f t="shared" si="11"/>
        <v>4.7619047619047619</v>
      </c>
      <c r="BQ21" s="21">
        <f t="shared" si="11"/>
        <v>2.8735632183908049</v>
      </c>
      <c r="BR21" s="21">
        <f t="shared" si="11"/>
        <v>3.9215686274509802</v>
      </c>
      <c r="BS21" s="21">
        <f t="shared" si="11"/>
        <v>3.4482758620689657</v>
      </c>
      <c r="BT21" s="21">
        <f>BJ21/BT$4</f>
        <v>2.943548387096774</v>
      </c>
      <c r="BU21" s="22">
        <f>BM21/((BL21*BN21)^0.5)</f>
        <v>0.88301863803111991</v>
      </c>
      <c r="BV21" s="22">
        <f>BQ21/((BP21*BR21)^0.5)</f>
        <v>0.66496761295437568</v>
      </c>
      <c r="BW21" s="22">
        <f>BL21/BT21</f>
        <v>8.5162927848904477</v>
      </c>
      <c r="CB21">
        <v>-8.1999999999999993</v>
      </c>
      <c r="CE21">
        <v>-10.4</v>
      </c>
      <c r="CF21" s="20">
        <f>CE21+CF$5</f>
        <v>20.305999999999997</v>
      </c>
    </row>
    <row r="22" spans="1:86" x14ac:dyDescent="0.25">
      <c r="A22" s="4" t="s">
        <v>22</v>
      </c>
      <c r="B22" t="s">
        <v>26</v>
      </c>
      <c r="C22" t="s">
        <v>140</v>
      </c>
      <c r="D22" s="28">
        <v>0.21</v>
      </c>
      <c r="E22" s="28">
        <v>4.5733000000000006</v>
      </c>
      <c r="F22" s="29">
        <v>54.6</v>
      </c>
      <c r="G22" s="29">
        <v>10.8</v>
      </c>
      <c r="H22" s="29">
        <v>8.16</v>
      </c>
      <c r="I22" s="29">
        <v>3.97</v>
      </c>
      <c r="J22" s="29">
        <v>2.5299999999999998</v>
      </c>
      <c r="K22" s="29">
        <v>0.53</v>
      </c>
      <c r="L22" s="29">
        <v>0.18</v>
      </c>
      <c r="M22" s="29">
        <v>0.42</v>
      </c>
      <c r="N22" s="30">
        <v>11.736699999999999</v>
      </c>
      <c r="O22" s="30">
        <v>97.710000000000008</v>
      </c>
      <c r="P22" t="s">
        <v>9</v>
      </c>
      <c r="Q22" t="s">
        <v>9</v>
      </c>
      <c r="R22" t="s">
        <v>9</v>
      </c>
      <c r="S22" t="s">
        <v>9</v>
      </c>
      <c r="T22" t="s">
        <v>9</v>
      </c>
      <c r="U22" t="s">
        <v>9</v>
      </c>
      <c r="V22" t="s">
        <v>9</v>
      </c>
      <c r="W22" t="s">
        <v>9</v>
      </c>
      <c r="Y22" t="s">
        <v>9</v>
      </c>
      <c r="AB22" t="s">
        <v>9</v>
      </c>
      <c r="AE22" t="s">
        <v>9</v>
      </c>
      <c r="AG22" t="s">
        <v>9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21"/>
      <c r="BM22" s="21"/>
      <c r="BN22" s="21"/>
      <c r="BO22" s="21"/>
      <c r="BP22" s="21"/>
      <c r="BQ22" s="21"/>
      <c r="BR22" s="21"/>
      <c r="BS22" s="21"/>
      <c r="BT22" s="21"/>
      <c r="BU22" s="22"/>
      <c r="BV22" s="22"/>
      <c r="BW22" s="22"/>
    </row>
    <row r="23" spans="1:86" x14ac:dyDescent="0.25">
      <c r="A23" s="4" t="s">
        <v>22</v>
      </c>
      <c r="B23" t="s">
        <v>32</v>
      </c>
      <c r="C23" t="s">
        <v>141</v>
      </c>
      <c r="D23" s="28">
        <v>0.12</v>
      </c>
      <c r="E23" s="28">
        <v>4.2530000000000001</v>
      </c>
      <c r="F23" s="29">
        <v>61.4</v>
      </c>
      <c r="G23" s="29">
        <v>8.42</v>
      </c>
      <c r="H23" s="29">
        <v>3.12</v>
      </c>
      <c r="I23" s="29">
        <v>1.71</v>
      </c>
      <c r="J23" s="29">
        <v>2.1800000000000002</v>
      </c>
      <c r="K23" s="29" t="s">
        <v>36</v>
      </c>
      <c r="L23" s="29">
        <v>1.74</v>
      </c>
      <c r="M23" s="29">
        <v>0.77</v>
      </c>
      <c r="N23" s="30">
        <v>11.547000000000001</v>
      </c>
      <c r="O23" s="30">
        <v>95.259999999999991</v>
      </c>
      <c r="P23">
        <v>210</v>
      </c>
      <c r="Q23">
        <v>150</v>
      </c>
      <c r="R23">
        <v>5</v>
      </c>
      <c r="S23">
        <v>13</v>
      </c>
      <c r="T23">
        <v>420</v>
      </c>
      <c r="U23">
        <v>410</v>
      </c>
      <c r="V23">
        <v>160</v>
      </c>
      <c r="W23">
        <v>430</v>
      </c>
      <c r="Y23">
        <v>16</v>
      </c>
      <c r="AB23">
        <v>240</v>
      </c>
      <c r="AE23">
        <v>1800</v>
      </c>
      <c r="AG23">
        <v>620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21"/>
      <c r="BM23" s="21"/>
      <c r="BN23" s="21"/>
      <c r="BO23" s="21"/>
      <c r="BP23" s="21"/>
      <c r="BQ23" s="21"/>
      <c r="BR23" s="21"/>
      <c r="BS23" s="21"/>
      <c r="BT23" s="21"/>
      <c r="BU23" s="22"/>
      <c r="BV23" s="22"/>
      <c r="BW23" s="22"/>
    </row>
    <row r="24" spans="1:86" x14ac:dyDescent="0.25">
      <c r="A24" s="4" t="s">
        <v>22</v>
      </c>
      <c r="B24" t="s">
        <v>30</v>
      </c>
      <c r="C24" t="s">
        <v>141</v>
      </c>
      <c r="D24" s="28">
        <v>0.1</v>
      </c>
      <c r="E24" s="28">
        <v>2.3399000000000001</v>
      </c>
      <c r="F24" s="29">
        <v>59.8</v>
      </c>
      <c r="G24" s="29">
        <v>7.71</v>
      </c>
      <c r="H24" s="29">
        <v>9.18</v>
      </c>
      <c r="I24" s="29">
        <v>1.84</v>
      </c>
      <c r="J24" s="29">
        <v>1.72</v>
      </c>
      <c r="K24" s="29">
        <v>0.19</v>
      </c>
      <c r="L24" s="29">
        <v>6.17</v>
      </c>
      <c r="M24" s="29">
        <v>0.77</v>
      </c>
      <c r="N24" s="30">
        <v>8.0401000000000007</v>
      </c>
      <c r="O24" s="30">
        <v>97.859999999999985</v>
      </c>
      <c r="P24">
        <v>88</v>
      </c>
      <c r="Q24">
        <v>280</v>
      </c>
      <c r="R24" t="s">
        <v>38</v>
      </c>
      <c r="S24">
        <v>5</v>
      </c>
      <c r="T24">
        <v>280</v>
      </c>
      <c r="U24">
        <v>240</v>
      </c>
      <c r="V24">
        <v>23</v>
      </c>
      <c r="W24">
        <v>180</v>
      </c>
      <c r="Y24" t="s">
        <v>39</v>
      </c>
      <c r="AB24">
        <v>580</v>
      </c>
      <c r="AE24">
        <v>180</v>
      </c>
      <c r="AG24">
        <v>480</v>
      </c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21"/>
      <c r="BM24" s="21"/>
      <c r="BN24" s="21"/>
      <c r="BO24" s="21"/>
      <c r="BP24" s="21"/>
      <c r="BQ24" s="21"/>
      <c r="BR24" s="21"/>
      <c r="BS24" s="21"/>
      <c r="BT24" s="21"/>
      <c r="BU24" s="22"/>
      <c r="BV24" s="22"/>
      <c r="BW24" s="22"/>
    </row>
    <row r="25" spans="1:86" x14ac:dyDescent="0.25">
      <c r="A25" s="4" t="s">
        <v>22</v>
      </c>
      <c r="B25" t="s">
        <v>27</v>
      </c>
      <c r="C25" t="s">
        <v>141</v>
      </c>
      <c r="D25" s="28">
        <v>0.08</v>
      </c>
      <c r="E25" s="28">
        <v>3.0598999999999998</v>
      </c>
      <c r="F25" s="29">
        <v>79.8</v>
      </c>
      <c r="G25" s="29">
        <v>6.84</v>
      </c>
      <c r="H25" s="29">
        <v>0.51</v>
      </c>
      <c r="I25" s="29">
        <v>0.49</v>
      </c>
      <c r="J25" s="29">
        <v>1.86</v>
      </c>
      <c r="K25" s="29" t="s">
        <v>36</v>
      </c>
      <c r="L25" s="29">
        <v>0.1</v>
      </c>
      <c r="M25" s="29">
        <v>0.33</v>
      </c>
      <c r="N25" s="30">
        <v>4.7101000000000006</v>
      </c>
      <c r="O25" s="30">
        <v>97.779999999999987</v>
      </c>
      <c r="P25" t="s">
        <v>9</v>
      </c>
      <c r="Q25" t="s">
        <v>9</v>
      </c>
      <c r="R25" t="s">
        <v>9</v>
      </c>
      <c r="S25" t="s">
        <v>9</v>
      </c>
      <c r="T25" t="s">
        <v>9</v>
      </c>
      <c r="U25" t="s">
        <v>9</v>
      </c>
      <c r="V25" t="s">
        <v>9</v>
      </c>
      <c r="W25" t="s">
        <v>9</v>
      </c>
      <c r="Y25" t="s">
        <v>9</v>
      </c>
      <c r="AB25" t="s">
        <v>9</v>
      </c>
      <c r="AE25" t="s">
        <v>9</v>
      </c>
      <c r="AG25" t="s">
        <v>9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21"/>
      <c r="BM25" s="21"/>
      <c r="BN25" s="21"/>
      <c r="BO25" s="21"/>
      <c r="BP25" s="21"/>
      <c r="BQ25" s="21"/>
      <c r="BR25" s="21"/>
      <c r="BS25" s="21"/>
      <c r="BT25" s="21"/>
      <c r="BU25" s="22"/>
      <c r="BV25" s="22"/>
      <c r="BW25" s="22"/>
    </row>
    <row r="26" spans="1:86" x14ac:dyDescent="0.25">
      <c r="A26" s="4" t="s">
        <v>22</v>
      </c>
      <c r="B26" t="s">
        <v>31</v>
      </c>
      <c r="C26" t="s">
        <v>141</v>
      </c>
      <c r="D26" s="28">
        <v>0.08</v>
      </c>
      <c r="E26" s="28">
        <v>4.7330000000000005</v>
      </c>
      <c r="F26" s="29">
        <v>48</v>
      </c>
      <c r="G26" s="29">
        <v>9.92</v>
      </c>
      <c r="H26" s="29">
        <v>6.06</v>
      </c>
      <c r="I26" s="29">
        <v>2.2000000000000002</v>
      </c>
      <c r="J26" s="29">
        <v>2.61</v>
      </c>
      <c r="K26" s="29" t="s">
        <v>36</v>
      </c>
      <c r="L26" s="29">
        <v>4.3899999999999997</v>
      </c>
      <c r="M26" s="29">
        <v>0.75</v>
      </c>
      <c r="N26" s="30">
        <v>16.157</v>
      </c>
      <c r="O26" s="30">
        <v>94.9</v>
      </c>
      <c r="P26">
        <v>140</v>
      </c>
      <c r="Q26">
        <v>140</v>
      </c>
      <c r="R26" t="s">
        <v>38</v>
      </c>
      <c r="S26">
        <v>15</v>
      </c>
      <c r="T26">
        <v>410</v>
      </c>
      <c r="U26">
        <v>240</v>
      </c>
      <c r="V26">
        <v>160</v>
      </c>
      <c r="W26">
        <v>440</v>
      </c>
      <c r="Y26">
        <v>24</v>
      </c>
      <c r="AB26">
        <v>350</v>
      </c>
      <c r="AE26">
        <v>1800</v>
      </c>
      <c r="AG26">
        <v>460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21"/>
      <c r="BM26" s="21"/>
      <c r="BN26" s="21"/>
      <c r="BO26" s="21"/>
      <c r="BP26" s="21"/>
      <c r="BQ26" s="21"/>
      <c r="BR26" s="21"/>
      <c r="BS26" s="21"/>
      <c r="BT26" s="21"/>
      <c r="BU26" s="22"/>
      <c r="BV26" s="22"/>
      <c r="BW26" s="22"/>
    </row>
    <row r="27" spans="1:86" x14ac:dyDescent="0.25">
      <c r="A27" s="4" t="s">
        <v>22</v>
      </c>
      <c r="B27" t="s">
        <v>28</v>
      </c>
      <c r="C27" t="s">
        <v>141</v>
      </c>
      <c r="D27" s="28">
        <v>0.05</v>
      </c>
      <c r="E27" s="28">
        <v>2.5299</v>
      </c>
      <c r="F27" s="29">
        <v>80.900000000000006</v>
      </c>
      <c r="G27" s="29">
        <v>6.69</v>
      </c>
      <c r="H27" s="29">
        <v>0.96</v>
      </c>
      <c r="I27" s="29">
        <v>0.54</v>
      </c>
      <c r="J27" s="29">
        <v>1.54</v>
      </c>
      <c r="K27" s="29" t="s">
        <v>36</v>
      </c>
      <c r="L27" s="29">
        <v>0.1</v>
      </c>
      <c r="M27" s="29">
        <v>0.3</v>
      </c>
      <c r="N27" s="30">
        <v>4.3800999999999997</v>
      </c>
      <c r="O27" s="30">
        <v>97.99</v>
      </c>
      <c r="P27" t="s">
        <v>37</v>
      </c>
      <c r="Q27">
        <v>610</v>
      </c>
      <c r="R27" t="s">
        <v>38</v>
      </c>
      <c r="S27">
        <v>10</v>
      </c>
      <c r="T27">
        <v>35</v>
      </c>
      <c r="U27">
        <v>33</v>
      </c>
      <c r="V27" t="s">
        <v>38</v>
      </c>
      <c r="W27">
        <v>32</v>
      </c>
      <c r="Y27">
        <v>19</v>
      </c>
      <c r="AB27">
        <v>120</v>
      </c>
      <c r="AE27">
        <v>130</v>
      </c>
      <c r="AG27">
        <v>60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21"/>
      <c r="BM27" s="21"/>
      <c r="BN27" s="21"/>
      <c r="BO27" s="21"/>
      <c r="BP27" s="21"/>
      <c r="BQ27" s="21"/>
      <c r="BR27" s="21"/>
      <c r="BS27" s="21"/>
      <c r="BT27" s="21"/>
      <c r="BU27" s="22"/>
      <c r="BV27" s="22"/>
      <c r="BW27" s="22"/>
    </row>
    <row r="28" spans="1:86" x14ac:dyDescent="0.25">
      <c r="A28" s="4" t="s">
        <v>22</v>
      </c>
      <c r="B28" t="s">
        <v>29</v>
      </c>
      <c r="C28" t="s">
        <v>141</v>
      </c>
      <c r="D28" s="28">
        <v>0.04</v>
      </c>
      <c r="E28" s="28">
        <v>6.8684000000000003</v>
      </c>
      <c r="F28" s="29">
        <v>55.9</v>
      </c>
      <c r="G28" s="29">
        <v>10.4</v>
      </c>
      <c r="H28" s="29">
        <v>5.0199999999999996</v>
      </c>
      <c r="I28" s="29">
        <v>1.5</v>
      </c>
      <c r="J28" s="29">
        <v>2.37</v>
      </c>
      <c r="K28" s="29">
        <v>0.17</v>
      </c>
      <c r="L28" s="29">
        <v>3.36</v>
      </c>
      <c r="M28" s="29">
        <v>0.93</v>
      </c>
      <c r="N28" s="30">
        <v>7.3516000000000004</v>
      </c>
      <c r="O28" s="30">
        <v>93.910000000000011</v>
      </c>
      <c r="P28">
        <v>42</v>
      </c>
      <c r="Q28">
        <v>98</v>
      </c>
      <c r="R28" t="s">
        <v>38</v>
      </c>
      <c r="S28">
        <v>18</v>
      </c>
      <c r="T28">
        <v>240</v>
      </c>
      <c r="U28">
        <v>1000</v>
      </c>
      <c r="V28">
        <v>28</v>
      </c>
      <c r="W28">
        <v>280</v>
      </c>
      <c r="Y28">
        <v>11</v>
      </c>
      <c r="AB28">
        <v>260</v>
      </c>
      <c r="AE28">
        <v>630</v>
      </c>
      <c r="AG28">
        <v>160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21"/>
      <c r="BM28" s="21"/>
      <c r="BN28" s="21"/>
      <c r="BO28" s="21"/>
      <c r="BP28" s="21"/>
      <c r="BQ28" s="21"/>
      <c r="BR28" s="21"/>
      <c r="BS28" s="21"/>
      <c r="BT28" s="21"/>
      <c r="BU28" s="22"/>
      <c r="BV28" s="22"/>
      <c r="BW28" s="22"/>
    </row>
    <row r="29" spans="1:86" x14ac:dyDescent="0.25">
      <c r="A29" s="17"/>
      <c r="B29" s="1"/>
      <c r="D29" s="1"/>
      <c r="E29" s="18"/>
      <c r="F29" s="1"/>
      <c r="G29" s="1"/>
      <c r="H29" s="1"/>
      <c r="I29" s="18"/>
      <c r="J29" s="1"/>
      <c r="K29" s="1"/>
      <c r="L29" s="1"/>
      <c r="M29" s="1"/>
      <c r="N29" s="19"/>
      <c r="O29" s="19"/>
      <c r="P29" s="1"/>
      <c r="Q29" s="1"/>
      <c r="R29" s="1"/>
      <c r="S29" s="1"/>
      <c r="T29" s="1"/>
      <c r="U29" s="1"/>
      <c r="V29" s="1"/>
      <c r="Y29" s="1"/>
      <c r="Z29" s="1"/>
      <c r="AE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21"/>
      <c r="BM29" s="21"/>
      <c r="BN29" s="21"/>
      <c r="BO29" s="21"/>
      <c r="BP29" s="21"/>
      <c r="BQ29" s="21"/>
      <c r="BR29" s="21"/>
      <c r="BS29" s="21"/>
      <c r="BT29" s="21"/>
      <c r="BU29" s="22"/>
      <c r="BV29" s="22"/>
      <c r="BW29" s="22"/>
    </row>
    <row r="30" spans="1:86" ht="18.75" x14ac:dyDescent="0.35">
      <c r="A30" t="s">
        <v>142</v>
      </c>
      <c r="C30" t="s">
        <v>143</v>
      </c>
      <c r="D30" t="s">
        <v>144</v>
      </c>
      <c r="G30" t="s">
        <v>145</v>
      </c>
      <c r="H30" t="s">
        <v>146</v>
      </c>
      <c r="J30" s="1"/>
      <c r="K30" s="1"/>
      <c r="L30" s="1"/>
      <c r="M30" s="1"/>
      <c r="N30" s="19"/>
      <c r="O30" s="19"/>
      <c r="P30" s="1"/>
      <c r="Q30" s="1"/>
      <c r="R30" s="1"/>
      <c r="S30" s="1"/>
      <c r="T30" s="1"/>
      <c r="U30" s="1"/>
      <c r="V30" s="1"/>
      <c r="X30" s="1"/>
      <c r="Y30" s="1"/>
      <c r="AB30" s="1"/>
      <c r="AC30" s="1"/>
      <c r="AE30" s="1"/>
      <c r="AF30" s="20"/>
      <c r="AG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21"/>
      <c r="BM30" s="21"/>
      <c r="BN30" s="21"/>
      <c r="BO30" s="21"/>
      <c r="BP30" s="21"/>
      <c r="BQ30" s="21"/>
      <c r="BR30" s="21"/>
      <c r="BS30" s="21"/>
      <c r="BT30" s="21"/>
      <c r="BU30" s="22"/>
      <c r="BV30" s="22"/>
      <c r="BW30" s="22"/>
    </row>
    <row r="31" spans="1:86" x14ac:dyDescent="0.25">
      <c r="A31" s="17" t="s">
        <v>128</v>
      </c>
      <c r="B31" t="s">
        <v>147</v>
      </c>
      <c r="C31" t="s">
        <v>148</v>
      </c>
      <c r="D31" s="31" t="s">
        <v>149</v>
      </c>
      <c r="E31" s="31"/>
      <c r="F31" s="31"/>
      <c r="G31">
        <v>-7.5</v>
      </c>
      <c r="H31">
        <v>-9.9</v>
      </c>
      <c r="J31" s="1"/>
      <c r="K31" s="1"/>
      <c r="L31" s="1"/>
      <c r="M31" s="1"/>
      <c r="N31" s="19"/>
      <c r="O31" s="19"/>
      <c r="P31" s="1"/>
      <c r="Q31" s="1"/>
      <c r="R31" s="1"/>
      <c r="S31" s="1"/>
      <c r="T31" s="1"/>
      <c r="U31" s="1"/>
      <c r="V31" s="1"/>
      <c r="X31" s="1"/>
      <c r="Y31" s="1"/>
      <c r="AB31" s="1"/>
      <c r="AC31" s="1"/>
      <c r="AE31" s="1"/>
      <c r="AF31" s="20"/>
      <c r="AG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21"/>
      <c r="BM31" s="21"/>
      <c r="BN31" s="21"/>
      <c r="BO31" s="21"/>
      <c r="BP31" s="21"/>
      <c r="BQ31" s="21"/>
      <c r="BR31" s="21"/>
      <c r="BS31" s="21"/>
      <c r="BT31" s="21"/>
      <c r="BU31" s="22"/>
      <c r="BV31" s="22"/>
      <c r="BW31" s="22"/>
    </row>
    <row r="32" spans="1:86" x14ac:dyDescent="0.25">
      <c r="A32" s="17" t="s">
        <v>128</v>
      </c>
      <c r="B32" t="s">
        <v>150</v>
      </c>
      <c r="C32" t="s">
        <v>151</v>
      </c>
      <c r="D32" s="31" t="s">
        <v>152</v>
      </c>
      <c r="E32" s="31"/>
      <c r="F32" s="31"/>
      <c r="G32">
        <v>-6.1</v>
      </c>
      <c r="H32">
        <v>-12.2</v>
      </c>
      <c r="J32" s="1"/>
      <c r="K32" s="1"/>
      <c r="L32" s="1"/>
      <c r="M32" s="1"/>
      <c r="N32" s="19"/>
      <c r="O32" s="19"/>
      <c r="P32" s="1"/>
      <c r="Q32" s="1"/>
      <c r="R32" s="1"/>
      <c r="S32" s="1"/>
      <c r="T32" s="1"/>
      <c r="U32" s="1"/>
      <c r="V32" s="1"/>
      <c r="X32" s="1"/>
      <c r="Y32" s="1"/>
      <c r="AB32" s="1"/>
      <c r="AC32" s="1"/>
      <c r="AE32" s="1"/>
      <c r="AF32" s="20"/>
      <c r="AG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21"/>
      <c r="BM32" s="21"/>
      <c r="BN32" s="21"/>
      <c r="BO32" s="21"/>
      <c r="BP32" s="21"/>
      <c r="BQ32" s="21"/>
      <c r="BR32" s="21"/>
      <c r="BS32" s="21"/>
      <c r="BT32" s="21"/>
      <c r="BU32" s="22"/>
      <c r="BV32" s="22"/>
      <c r="BW32" s="22"/>
    </row>
    <row r="33" spans="1:79" x14ac:dyDescent="0.25">
      <c r="A33" s="17" t="s">
        <v>128</v>
      </c>
      <c r="B33" t="s">
        <v>153</v>
      </c>
      <c r="C33" t="s">
        <v>151</v>
      </c>
      <c r="D33" s="31" t="s">
        <v>152</v>
      </c>
      <c r="E33" s="31"/>
      <c r="F33" s="31"/>
      <c r="G33">
        <v>-6.8</v>
      </c>
      <c r="H33">
        <v>-13.7</v>
      </c>
      <c r="J33" s="1"/>
      <c r="K33" s="1"/>
      <c r="L33" s="1"/>
      <c r="M33" s="1"/>
      <c r="N33" s="19"/>
      <c r="O33" s="19"/>
      <c r="P33" s="1"/>
      <c r="Q33" s="1"/>
      <c r="R33" s="1"/>
      <c r="S33" s="1"/>
      <c r="T33" s="1"/>
      <c r="U33" s="1"/>
      <c r="V33" s="1"/>
      <c r="X33" s="1"/>
      <c r="Y33" s="1"/>
      <c r="AB33" s="1"/>
      <c r="AC33" s="1"/>
      <c r="AE33" s="1"/>
      <c r="AF33" s="20"/>
      <c r="AG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21"/>
      <c r="BM33" s="21"/>
      <c r="BN33" s="21"/>
      <c r="BO33" s="21"/>
      <c r="BP33" s="21"/>
      <c r="BQ33" s="21"/>
      <c r="BR33" s="21"/>
      <c r="BS33" s="21"/>
      <c r="BT33" s="21"/>
      <c r="BU33" s="22"/>
      <c r="BV33" s="22"/>
      <c r="BW33" s="22"/>
    </row>
    <row r="34" spans="1:79" x14ac:dyDescent="0.25">
      <c r="A34" s="17" t="s">
        <v>128</v>
      </c>
      <c r="B34" t="s">
        <v>34</v>
      </c>
      <c r="C34" t="s">
        <v>154</v>
      </c>
      <c r="D34" s="31" t="s">
        <v>155</v>
      </c>
      <c r="E34" s="31"/>
      <c r="F34" s="31"/>
      <c r="G34">
        <v>-8.1999999999999993</v>
      </c>
      <c r="H34">
        <v>-10.4</v>
      </c>
      <c r="J34" s="1"/>
      <c r="K34" s="1"/>
      <c r="L34" s="1"/>
      <c r="M34" s="1"/>
      <c r="N34" s="19"/>
      <c r="O34" s="19"/>
      <c r="P34" s="1"/>
      <c r="Q34" s="1"/>
      <c r="R34" s="1"/>
      <c r="S34" s="1"/>
      <c r="T34" s="1"/>
      <c r="U34" s="1"/>
      <c r="V34" s="1"/>
      <c r="X34" s="1"/>
      <c r="Y34" s="1"/>
      <c r="AB34" s="1"/>
      <c r="AC34" s="1"/>
      <c r="AE34" s="1"/>
      <c r="AF34" s="20"/>
      <c r="AG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21"/>
      <c r="BM34" s="21"/>
      <c r="BN34" s="21"/>
      <c r="BO34" s="21"/>
      <c r="BP34" s="21"/>
      <c r="BQ34" s="21"/>
      <c r="BR34" s="21"/>
      <c r="BS34" s="21"/>
      <c r="BT34" s="21"/>
      <c r="BU34" s="22"/>
      <c r="BV34" s="22"/>
      <c r="BW34" s="22"/>
    </row>
    <row r="35" spans="1:79" x14ac:dyDescent="0.25">
      <c r="A35" s="17" t="s">
        <v>128</v>
      </c>
      <c r="B35" t="s">
        <v>156</v>
      </c>
      <c r="C35" t="s">
        <v>157</v>
      </c>
      <c r="D35" s="31" t="s">
        <v>158</v>
      </c>
      <c r="E35" s="31"/>
      <c r="F35" s="31"/>
      <c r="G35">
        <f>-0.7</f>
        <v>-0.7</v>
      </c>
      <c r="H35">
        <f>-12.2</f>
        <v>-12.2</v>
      </c>
      <c r="J35" s="1"/>
      <c r="K35" s="1"/>
      <c r="L35" s="1"/>
      <c r="M35" s="1"/>
      <c r="N35" s="19"/>
      <c r="O35" s="19"/>
      <c r="P35" s="1"/>
      <c r="Q35" s="1"/>
      <c r="R35" s="1"/>
      <c r="S35" s="1"/>
      <c r="T35" s="1"/>
      <c r="U35" s="1"/>
      <c r="V35" s="1"/>
      <c r="X35" s="1"/>
      <c r="Y35" s="1"/>
      <c r="AB35" s="1"/>
      <c r="AC35" s="1"/>
      <c r="AE35" s="1"/>
      <c r="AF35" s="20"/>
      <c r="AG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21"/>
      <c r="BM35" s="21"/>
      <c r="BN35" s="21"/>
      <c r="BO35" s="21"/>
      <c r="BP35" s="21"/>
      <c r="BQ35" s="21"/>
      <c r="BR35" s="21"/>
      <c r="BS35" s="21"/>
      <c r="BT35" s="21"/>
      <c r="BU35" s="22"/>
      <c r="BV35" s="22"/>
      <c r="BW35" s="22"/>
    </row>
    <row r="36" spans="1:79" x14ac:dyDescent="0.25">
      <c r="A36" s="17" t="s">
        <v>128</v>
      </c>
      <c r="B36" t="s">
        <v>159</v>
      </c>
      <c r="C36" t="s">
        <v>160</v>
      </c>
      <c r="D36" s="31" t="s">
        <v>161</v>
      </c>
      <c r="E36" s="31"/>
      <c r="F36" s="31"/>
      <c r="G36">
        <v>-0.4</v>
      </c>
      <c r="H36">
        <v>-10.9</v>
      </c>
      <c r="J36" s="1"/>
      <c r="K36" s="1"/>
      <c r="L36" s="1"/>
      <c r="M36" s="1"/>
      <c r="N36" s="19"/>
      <c r="O36" s="19"/>
      <c r="P36" s="1"/>
      <c r="Q36" s="1"/>
      <c r="R36" s="1"/>
      <c r="S36" s="1"/>
      <c r="T36" s="1"/>
      <c r="U36" s="1"/>
      <c r="V36" s="1"/>
      <c r="X36" s="1"/>
      <c r="Y36" s="1"/>
      <c r="AB36" s="1"/>
      <c r="AC36" s="1"/>
      <c r="AE36" s="1"/>
      <c r="AF36" s="20"/>
      <c r="AG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21"/>
      <c r="BM36" s="21"/>
      <c r="BN36" s="21"/>
      <c r="BO36" s="21"/>
      <c r="BP36" s="21"/>
      <c r="BQ36" s="21"/>
      <c r="BR36" s="21"/>
      <c r="BS36" s="21"/>
      <c r="BT36" s="21"/>
      <c r="BU36" s="22"/>
      <c r="BV36" s="22"/>
      <c r="BW36" s="22"/>
    </row>
    <row r="37" spans="1:79" x14ac:dyDescent="0.25">
      <c r="A37" s="17" t="s">
        <v>128</v>
      </c>
      <c r="B37" t="s">
        <v>35</v>
      </c>
      <c r="C37" t="s">
        <v>154</v>
      </c>
      <c r="D37" s="31" t="s">
        <v>155</v>
      </c>
      <c r="E37" s="31"/>
      <c r="F37" s="31"/>
      <c r="G37">
        <v>-5.8</v>
      </c>
      <c r="H37">
        <v>-10</v>
      </c>
      <c r="J37" s="1"/>
      <c r="K37" s="1"/>
      <c r="L37" s="1"/>
      <c r="M37" s="1"/>
      <c r="N37" s="19"/>
      <c r="O37" s="19"/>
      <c r="P37" s="1"/>
      <c r="Q37" s="1"/>
      <c r="R37" s="1"/>
      <c r="S37" s="1"/>
      <c r="T37" s="1"/>
      <c r="U37" s="1"/>
      <c r="V37" s="1"/>
      <c r="X37" s="1"/>
      <c r="Y37" s="1"/>
      <c r="AB37" s="1"/>
      <c r="AC37" s="1"/>
      <c r="AE37" s="1"/>
      <c r="AF37" s="20"/>
      <c r="AG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21"/>
      <c r="BM37" s="21"/>
      <c r="BN37" s="21"/>
      <c r="BO37" s="21"/>
      <c r="BP37" s="21"/>
      <c r="BQ37" s="21"/>
      <c r="BR37" s="21"/>
      <c r="BS37" s="21"/>
      <c r="BT37" s="21"/>
      <c r="BU37" s="22"/>
      <c r="BV37" s="22"/>
      <c r="BW37" s="22"/>
    </row>
    <row r="38" spans="1:79" x14ac:dyDescent="0.25">
      <c r="A38" s="17" t="s">
        <v>128</v>
      </c>
      <c r="B38" t="s">
        <v>162</v>
      </c>
      <c r="C38" t="s">
        <v>157</v>
      </c>
      <c r="D38" s="31" t="s">
        <v>161</v>
      </c>
      <c r="E38" s="31"/>
      <c r="F38" s="31"/>
      <c r="G38">
        <v>-12.5</v>
      </c>
      <c r="H38">
        <v>-14.4</v>
      </c>
      <c r="J38" s="1"/>
      <c r="K38" s="1"/>
      <c r="L38" s="1"/>
      <c r="M38" s="1"/>
      <c r="N38" s="19"/>
      <c r="O38" s="19"/>
      <c r="P38" s="1"/>
      <c r="Q38" s="1"/>
      <c r="R38" s="1"/>
      <c r="S38" s="1"/>
      <c r="T38" s="1"/>
      <c r="U38" s="1"/>
      <c r="V38" s="1"/>
      <c r="X38" s="1"/>
      <c r="Y38" s="1"/>
      <c r="AB38" s="1"/>
      <c r="AC38" s="1"/>
      <c r="AE38" s="1"/>
      <c r="AF38" s="20"/>
      <c r="AG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21"/>
      <c r="BM38" s="21"/>
      <c r="BN38" s="21"/>
      <c r="BO38" s="21"/>
      <c r="BP38" s="21"/>
      <c r="BQ38" s="21"/>
      <c r="BR38" s="21"/>
      <c r="BS38" s="21"/>
      <c r="BT38" s="21"/>
      <c r="BU38" s="22"/>
      <c r="BV38" s="22"/>
      <c r="BW38" s="22"/>
    </row>
    <row r="39" spans="1:79" ht="15.75" thickBot="1" x14ac:dyDescent="0.3">
      <c r="A39" s="17" t="s">
        <v>128</v>
      </c>
      <c r="B39" t="s">
        <v>163</v>
      </c>
      <c r="C39" s="32" t="s">
        <v>154</v>
      </c>
      <c r="D39" s="33" t="s">
        <v>161</v>
      </c>
      <c r="E39" s="33"/>
      <c r="F39" s="33"/>
      <c r="G39" s="32">
        <v>-3.5</v>
      </c>
      <c r="H39" s="32">
        <v>-4.7</v>
      </c>
      <c r="J39" s="1"/>
      <c r="K39" s="1"/>
      <c r="L39" s="1"/>
      <c r="M39" s="1"/>
      <c r="N39" s="19"/>
      <c r="O39" s="19"/>
      <c r="P39" s="1"/>
      <c r="Q39" s="1"/>
      <c r="R39" s="1"/>
      <c r="S39" s="1"/>
      <c r="T39" s="1"/>
      <c r="U39" s="1"/>
      <c r="V39" s="1"/>
      <c r="X39" s="1"/>
      <c r="Y39" s="1"/>
      <c r="AB39" s="1"/>
      <c r="AC39" s="1"/>
      <c r="AE39" s="1"/>
      <c r="AF39" s="20"/>
      <c r="AG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21"/>
      <c r="BM39" s="21"/>
      <c r="BN39" s="21"/>
      <c r="BO39" s="21"/>
      <c r="BP39" s="21"/>
      <c r="BQ39" s="21"/>
      <c r="BR39" s="21"/>
      <c r="BS39" s="21"/>
      <c r="BT39" s="21"/>
      <c r="BU39" s="22"/>
      <c r="BV39" s="22"/>
      <c r="BW39" s="22"/>
    </row>
    <row r="40" spans="1:79" ht="15.75" thickTop="1" x14ac:dyDescent="0.25">
      <c r="A40" s="17" t="s">
        <v>128</v>
      </c>
      <c r="B40" t="s">
        <v>164</v>
      </c>
      <c r="C40" s="1" t="s">
        <v>151</v>
      </c>
      <c r="D40" s="34" t="s">
        <v>165</v>
      </c>
      <c r="E40" s="34"/>
      <c r="F40" s="34"/>
      <c r="G40" s="1">
        <v>-4.5999999999999996</v>
      </c>
      <c r="H40" s="1">
        <v>-12.2</v>
      </c>
    </row>
    <row r="41" spans="1:79" x14ac:dyDescent="0.25">
      <c r="A41" s="17" t="s">
        <v>128</v>
      </c>
      <c r="B41" t="s">
        <v>166</v>
      </c>
      <c r="C41" t="s">
        <v>154</v>
      </c>
      <c r="D41" s="31" t="s">
        <v>152</v>
      </c>
      <c r="E41" s="31"/>
      <c r="F41" s="31"/>
      <c r="G41">
        <v>-4.0999999999999996</v>
      </c>
      <c r="H41">
        <v>-11.9</v>
      </c>
    </row>
    <row r="42" spans="1:79" x14ac:dyDescent="0.25">
      <c r="A42" s="17" t="s">
        <v>128</v>
      </c>
      <c r="B42" t="s">
        <v>167</v>
      </c>
      <c r="C42" t="s">
        <v>151</v>
      </c>
      <c r="D42" s="31" t="s">
        <v>168</v>
      </c>
      <c r="E42" s="31"/>
      <c r="F42" s="31"/>
      <c r="G42">
        <v>-8</v>
      </c>
      <c r="H42">
        <v>-12.7</v>
      </c>
    </row>
    <row r="43" spans="1:79" x14ac:dyDescent="0.25">
      <c r="A43" s="17" t="s">
        <v>128</v>
      </c>
      <c r="B43" t="s">
        <v>169</v>
      </c>
      <c r="C43" t="s">
        <v>154</v>
      </c>
      <c r="D43" s="31" t="s">
        <v>168</v>
      </c>
      <c r="E43" s="31"/>
      <c r="F43" s="31"/>
      <c r="G43">
        <v>-7</v>
      </c>
      <c r="H43">
        <v>-12.9</v>
      </c>
    </row>
    <row r="44" spans="1:79" x14ac:dyDescent="0.25">
      <c r="A44" s="17" t="s">
        <v>128</v>
      </c>
      <c r="B44" t="s">
        <v>170</v>
      </c>
      <c r="C44" t="s">
        <v>151</v>
      </c>
      <c r="D44" s="31" t="s">
        <v>152</v>
      </c>
      <c r="E44" s="31"/>
      <c r="F44" s="31"/>
      <c r="G44">
        <v>-7.3</v>
      </c>
      <c r="H44">
        <v>-11.9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0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20"/>
      <c r="BU44" s="20"/>
      <c r="BV44" s="1"/>
      <c r="BW44" s="1"/>
      <c r="BX44" s="1"/>
      <c r="BY44" s="1"/>
      <c r="BZ44" s="1"/>
      <c r="CA44" s="1"/>
    </row>
    <row r="45" spans="1:79" x14ac:dyDescent="0.25">
      <c r="A45" s="17" t="s">
        <v>128</v>
      </c>
      <c r="B45" t="s">
        <v>171</v>
      </c>
      <c r="C45" t="s">
        <v>154</v>
      </c>
      <c r="D45" s="31" t="s">
        <v>152</v>
      </c>
      <c r="E45" s="31"/>
      <c r="F45" s="31"/>
      <c r="G45">
        <v>-7.5</v>
      </c>
      <c r="H45">
        <v>-11.7</v>
      </c>
      <c r="P45" s="1"/>
      <c r="Q45" s="1"/>
      <c r="R45" s="1"/>
      <c r="S45" s="1"/>
      <c r="T45" s="18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9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21"/>
      <c r="BR45" s="1"/>
      <c r="BS45" s="1"/>
      <c r="BT45" s="1"/>
      <c r="BU45" s="22"/>
      <c r="BV45" s="1"/>
      <c r="BW45" s="1"/>
      <c r="BX45" s="1"/>
      <c r="BY45" s="1"/>
      <c r="BZ45" s="1"/>
      <c r="CA45" s="1"/>
    </row>
    <row r="46" spans="1:79" x14ac:dyDescent="0.25">
      <c r="A46" s="17" t="s">
        <v>128</v>
      </c>
      <c r="B46" t="s">
        <v>172</v>
      </c>
      <c r="C46" t="s">
        <v>151</v>
      </c>
      <c r="D46" s="31" t="s">
        <v>173</v>
      </c>
      <c r="E46" s="31"/>
      <c r="F46" s="31"/>
      <c r="G46">
        <v>-6.9</v>
      </c>
      <c r="H46">
        <v>-11.4</v>
      </c>
      <c r="P46" s="1"/>
      <c r="Q46" s="1"/>
      <c r="R46" s="1"/>
      <c r="S46" s="1"/>
      <c r="T46" s="18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9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21"/>
      <c r="BR46" s="1"/>
      <c r="BS46" s="1"/>
      <c r="BT46" s="1"/>
      <c r="BU46" s="22"/>
      <c r="BV46" s="1"/>
      <c r="BW46" s="1"/>
      <c r="BX46" s="1"/>
      <c r="BY46" s="1"/>
      <c r="BZ46" s="1"/>
      <c r="CA46" s="1"/>
    </row>
    <row r="47" spans="1:79" x14ac:dyDescent="0.25">
      <c r="A47" s="17" t="s">
        <v>128</v>
      </c>
      <c r="B47" t="s">
        <v>174</v>
      </c>
      <c r="C47" t="s">
        <v>151</v>
      </c>
      <c r="D47" s="31" t="s">
        <v>175</v>
      </c>
      <c r="E47" s="31"/>
      <c r="F47" s="31"/>
      <c r="G47">
        <v>-6.2</v>
      </c>
      <c r="H47">
        <v>-12.5</v>
      </c>
      <c r="P47" s="1"/>
      <c r="Q47" s="1"/>
      <c r="R47" s="1"/>
      <c r="S47" s="1"/>
      <c r="T47" s="18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9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21"/>
      <c r="BR47" s="1"/>
      <c r="BS47" s="1"/>
      <c r="BT47" s="1"/>
      <c r="BU47" s="22"/>
      <c r="BV47" s="1"/>
      <c r="BW47" s="1"/>
      <c r="BX47" s="1"/>
      <c r="BY47" s="1"/>
      <c r="BZ47" s="1"/>
      <c r="CA47" s="1"/>
    </row>
    <row r="48" spans="1:79" x14ac:dyDescent="0.25">
      <c r="A48" s="17" t="s">
        <v>128</v>
      </c>
      <c r="B48" t="s">
        <v>176</v>
      </c>
      <c r="C48" t="s">
        <v>154</v>
      </c>
      <c r="D48" s="31" t="s">
        <v>152</v>
      </c>
      <c r="E48" s="31"/>
      <c r="F48" s="31"/>
      <c r="G48">
        <v>-6.3</v>
      </c>
      <c r="H48">
        <v>-13.5</v>
      </c>
      <c r="P48" s="1"/>
      <c r="Q48" s="1"/>
      <c r="R48" s="1"/>
      <c r="S48" s="1"/>
      <c r="T48" s="1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9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21"/>
      <c r="BR48" s="1"/>
      <c r="BS48" s="1"/>
      <c r="BT48" s="1"/>
      <c r="BU48" s="22"/>
      <c r="BV48" s="1"/>
      <c r="BW48" s="1"/>
      <c r="BX48" s="1"/>
      <c r="BY48" s="1"/>
      <c r="BZ48" s="1"/>
      <c r="CA48" s="1"/>
    </row>
    <row r="49" spans="1:79" x14ac:dyDescent="0.25">
      <c r="A49" s="17" t="s">
        <v>128</v>
      </c>
      <c r="B49" t="s">
        <v>177</v>
      </c>
      <c r="C49" t="s">
        <v>178</v>
      </c>
      <c r="D49" s="31" t="s">
        <v>179</v>
      </c>
      <c r="E49" s="31"/>
      <c r="F49" s="31"/>
      <c r="G49">
        <v>-7.7</v>
      </c>
      <c r="H49">
        <v>-13.1</v>
      </c>
      <c r="P49" s="1"/>
      <c r="Q49" s="1"/>
      <c r="R49" s="1"/>
      <c r="S49" s="1"/>
      <c r="T49" s="1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21"/>
      <c r="BR49" s="1"/>
      <c r="BS49" s="1"/>
      <c r="BT49" s="1"/>
      <c r="BU49" s="22"/>
      <c r="BV49" s="1"/>
      <c r="BW49" s="1"/>
      <c r="BX49" s="1"/>
      <c r="BY49" s="1"/>
      <c r="BZ49" s="1"/>
      <c r="CA49" s="1"/>
    </row>
    <row r="50" spans="1:79" x14ac:dyDescent="0.25">
      <c r="A50" s="17" t="s">
        <v>128</v>
      </c>
      <c r="B50" t="s">
        <v>180</v>
      </c>
      <c r="C50" t="s">
        <v>154</v>
      </c>
      <c r="D50" s="31" t="s">
        <v>179</v>
      </c>
      <c r="E50" s="31"/>
      <c r="F50" s="31"/>
      <c r="G50">
        <v>-7.4</v>
      </c>
      <c r="H50">
        <v>-12.9</v>
      </c>
      <c r="P50" s="1"/>
      <c r="Q50" s="1"/>
      <c r="R50" s="1"/>
      <c r="S50" s="1"/>
      <c r="T50" s="18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21"/>
      <c r="BR50" s="1"/>
      <c r="BS50" s="1"/>
      <c r="BT50" s="1"/>
      <c r="BU50" s="22"/>
      <c r="BV50" s="1"/>
      <c r="BW50" s="1"/>
      <c r="BX50" s="1"/>
      <c r="BY50" s="1"/>
      <c r="BZ50" s="1"/>
      <c r="CA50" s="1"/>
    </row>
    <row r="51" spans="1:79" x14ac:dyDescent="0.25">
      <c r="A51" s="17" t="s">
        <v>128</v>
      </c>
      <c r="B51" t="s">
        <v>23</v>
      </c>
      <c r="C51" t="s">
        <v>154</v>
      </c>
      <c r="D51" s="31" t="s">
        <v>149</v>
      </c>
      <c r="E51" s="31"/>
      <c r="F51" s="31"/>
      <c r="G51">
        <v>-4.8</v>
      </c>
      <c r="H51">
        <v>-9.6999999999999993</v>
      </c>
      <c r="P51" s="1"/>
      <c r="Q51" s="1"/>
      <c r="R51" s="1"/>
      <c r="S51" s="1"/>
      <c r="T51" s="18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9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21"/>
      <c r="BR51" s="1"/>
      <c r="BS51" s="1"/>
      <c r="BT51" s="1"/>
      <c r="BU51" s="22"/>
      <c r="BV51" s="1"/>
      <c r="BW51" s="1"/>
      <c r="BX51" s="1"/>
      <c r="BY51" s="1"/>
      <c r="BZ51" s="1"/>
      <c r="CA51" s="1"/>
    </row>
    <row r="52" spans="1:79" x14ac:dyDescent="0.25">
      <c r="A52" s="17" t="s">
        <v>128</v>
      </c>
      <c r="B52" t="s">
        <v>181</v>
      </c>
      <c r="C52" t="s">
        <v>178</v>
      </c>
      <c r="D52" s="31" t="s">
        <v>152</v>
      </c>
      <c r="E52" s="31"/>
      <c r="F52" s="31"/>
      <c r="G52">
        <v>-8.4</v>
      </c>
      <c r="H52">
        <v>-12.6</v>
      </c>
      <c r="P52" s="1"/>
      <c r="Q52" s="1"/>
      <c r="R52" s="1"/>
      <c r="S52" s="1"/>
      <c r="T52" s="1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9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21"/>
      <c r="BR52" s="1"/>
      <c r="BS52" s="1"/>
      <c r="BT52" s="1"/>
      <c r="BU52" s="22"/>
      <c r="BV52" s="1"/>
      <c r="BW52" s="1"/>
      <c r="BX52" s="1"/>
      <c r="BY52" s="1"/>
      <c r="BZ52" s="1"/>
      <c r="CA52" s="1"/>
    </row>
    <row r="53" spans="1:79" x14ac:dyDescent="0.25">
      <c r="A53" s="17" t="s">
        <v>128</v>
      </c>
      <c r="B53" t="s">
        <v>182</v>
      </c>
      <c r="C53" t="s">
        <v>154</v>
      </c>
      <c r="D53" s="31" t="s">
        <v>152</v>
      </c>
      <c r="E53" s="31"/>
      <c r="F53" s="31"/>
      <c r="G53">
        <v>-8.6999999999999993</v>
      </c>
      <c r="H53">
        <v>-12.8</v>
      </c>
      <c r="P53" s="1"/>
      <c r="Q53" s="1"/>
      <c r="R53" s="35"/>
      <c r="S53" s="1"/>
      <c r="T53" s="18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21"/>
      <c r="AV53" s="1"/>
      <c r="AW53" s="1"/>
      <c r="AX53" s="1"/>
      <c r="AY53" s="1"/>
      <c r="AZ53" s="1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21"/>
      <c r="BR53" s="1"/>
      <c r="BS53" s="1"/>
      <c r="BT53" s="1"/>
      <c r="BU53" s="22"/>
      <c r="BV53" s="1"/>
      <c r="BW53" s="1"/>
      <c r="BX53" s="1"/>
      <c r="BY53" s="1"/>
      <c r="BZ53" s="1"/>
      <c r="CA53" s="1"/>
    </row>
    <row r="54" spans="1:79" x14ac:dyDescent="0.25">
      <c r="A54" s="17" t="s">
        <v>128</v>
      </c>
      <c r="B54" t="s">
        <v>54</v>
      </c>
      <c r="C54" t="s">
        <v>178</v>
      </c>
      <c r="D54" s="31" t="s">
        <v>152</v>
      </c>
      <c r="E54" s="31"/>
      <c r="F54" s="31"/>
      <c r="G54">
        <v>-7.8</v>
      </c>
      <c r="H54">
        <v>-11.6</v>
      </c>
      <c r="P54" s="1"/>
      <c r="Q54" s="1"/>
      <c r="R54" s="1"/>
      <c r="S54" s="1"/>
      <c r="T54" s="18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9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22"/>
      <c r="BV54" s="1"/>
      <c r="BW54" s="1"/>
      <c r="BX54" s="1"/>
      <c r="BY54" s="1"/>
      <c r="BZ54" s="1"/>
      <c r="CA54" s="1"/>
    </row>
    <row r="55" spans="1:79" x14ac:dyDescent="0.25">
      <c r="A55" s="17" t="s">
        <v>128</v>
      </c>
      <c r="B55" t="s">
        <v>183</v>
      </c>
      <c r="C55" t="s">
        <v>148</v>
      </c>
      <c r="D55" s="31" t="s">
        <v>149</v>
      </c>
      <c r="E55" s="31"/>
      <c r="F55" s="31"/>
      <c r="G55">
        <v>-8</v>
      </c>
      <c r="H55">
        <v>-13.3</v>
      </c>
      <c r="P55" s="1"/>
      <c r="Q55" s="1"/>
      <c r="R55" s="1"/>
      <c r="S55" s="1"/>
      <c r="T55" s="18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9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22"/>
      <c r="BV55" s="1"/>
      <c r="BW55" s="1"/>
      <c r="BX55" s="1"/>
      <c r="BY55" s="1"/>
      <c r="BZ55" s="1"/>
      <c r="CA55" s="1"/>
    </row>
    <row r="56" spans="1:79" x14ac:dyDescent="0.25">
      <c r="A56" s="17" t="s">
        <v>128</v>
      </c>
      <c r="B56" t="s">
        <v>184</v>
      </c>
      <c r="C56" t="s">
        <v>185</v>
      </c>
      <c r="D56" s="31" t="s">
        <v>149</v>
      </c>
      <c r="E56" s="31"/>
      <c r="F56" s="31"/>
      <c r="G56">
        <v>-7.4</v>
      </c>
      <c r="H56">
        <v>-12.9</v>
      </c>
      <c r="P56" s="1"/>
      <c r="Q56" s="1"/>
      <c r="R56" s="1"/>
      <c r="S56" s="1"/>
      <c r="T56" s="1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9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21"/>
      <c r="BR56" s="1"/>
      <c r="BS56" s="1"/>
      <c r="BT56" s="1"/>
      <c r="BU56" s="22"/>
      <c r="BV56" s="1"/>
      <c r="BW56" s="1"/>
      <c r="BX56" s="1"/>
      <c r="BY56" s="1"/>
      <c r="BZ56" s="1"/>
      <c r="CA56" s="1"/>
    </row>
    <row r="57" spans="1:79" x14ac:dyDescent="0.25">
      <c r="A57" s="17" t="s">
        <v>128</v>
      </c>
      <c r="B57" t="s">
        <v>186</v>
      </c>
      <c r="C57" t="s">
        <v>148</v>
      </c>
      <c r="D57" s="31" t="s">
        <v>149</v>
      </c>
      <c r="E57" s="31"/>
      <c r="F57" s="31"/>
      <c r="G57">
        <v>-7.4</v>
      </c>
      <c r="H57">
        <v>-12.7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2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x14ac:dyDescent="0.25">
      <c r="A58" s="17" t="s">
        <v>128</v>
      </c>
      <c r="B58" t="s">
        <v>187</v>
      </c>
      <c r="C58" t="s">
        <v>148</v>
      </c>
      <c r="D58" s="31" t="s">
        <v>149</v>
      </c>
      <c r="E58" s="31"/>
      <c r="F58" s="31"/>
      <c r="G58">
        <v>-7.7</v>
      </c>
      <c r="H58">
        <v>-12.8</v>
      </c>
    </row>
    <row r="59" spans="1:79" ht="15.75" thickBot="1" x14ac:dyDescent="0.3">
      <c r="A59" s="17" t="s">
        <v>128</v>
      </c>
      <c r="B59" t="s">
        <v>188</v>
      </c>
      <c r="C59" s="32" t="s">
        <v>154</v>
      </c>
      <c r="D59" s="33" t="s">
        <v>149</v>
      </c>
      <c r="E59" s="33"/>
      <c r="F59" s="33"/>
      <c r="G59" s="32">
        <v>-11.2</v>
      </c>
      <c r="H59" s="32">
        <v>-8.1</v>
      </c>
    </row>
    <row r="60" spans="1:79" ht="15.75" thickTop="1" x14ac:dyDescent="0.25">
      <c r="A60" t="s">
        <v>189</v>
      </c>
      <c r="C60" t="s">
        <v>178</v>
      </c>
      <c r="D60" s="31" t="s">
        <v>190</v>
      </c>
      <c r="E60" s="31"/>
      <c r="F60" s="31"/>
      <c r="G60" s="37">
        <f>AVERAGE(G41:G59)</f>
        <v>-7.3578947368421055</v>
      </c>
      <c r="H60" s="37">
        <f>AVERAGE(H40:H59)</f>
        <v>-12.16</v>
      </c>
    </row>
    <row r="61" spans="1:79" x14ac:dyDescent="0.25">
      <c r="A61" t="s">
        <v>191</v>
      </c>
      <c r="C61" t="s">
        <v>154</v>
      </c>
      <c r="D61" s="31" t="s">
        <v>190</v>
      </c>
      <c r="E61" s="31"/>
      <c r="F61" s="31"/>
      <c r="G61">
        <v>-6.8</v>
      </c>
      <c r="H61">
        <v>-12.6</v>
      </c>
    </row>
    <row r="62" spans="1:79" x14ac:dyDescent="0.25">
      <c r="A62" t="s">
        <v>192</v>
      </c>
      <c r="C62" t="s">
        <v>193</v>
      </c>
      <c r="D62" s="31" t="s">
        <v>149</v>
      </c>
      <c r="E62" s="31"/>
      <c r="F62" s="31"/>
      <c r="G62">
        <v>-7.7</v>
      </c>
      <c r="H62">
        <v>-12.2</v>
      </c>
    </row>
    <row r="63" spans="1:79" x14ac:dyDescent="0.25">
      <c r="A63" t="s">
        <v>194</v>
      </c>
      <c r="C63" t="s">
        <v>154</v>
      </c>
      <c r="D63" s="31" t="s">
        <v>149</v>
      </c>
      <c r="E63" s="31"/>
      <c r="F63" s="31"/>
      <c r="G63">
        <v>-7.8</v>
      </c>
      <c r="H63">
        <v>-10.199999999999999</v>
      </c>
    </row>
    <row r="64" spans="1:79" x14ac:dyDescent="0.25">
      <c r="A64" t="s">
        <v>195</v>
      </c>
      <c r="C64" t="s">
        <v>154</v>
      </c>
      <c r="D64" s="31" t="s">
        <v>155</v>
      </c>
      <c r="E64" s="31"/>
      <c r="F64" s="31"/>
      <c r="G64">
        <v>-7</v>
      </c>
      <c r="H64">
        <v>-10.199999999999999</v>
      </c>
      <c r="P64" s="1"/>
      <c r="Q64" s="1"/>
      <c r="R64" s="1"/>
    </row>
    <row r="65" spans="1:57" x14ac:dyDescent="0.25">
      <c r="A65" t="s">
        <v>196</v>
      </c>
      <c r="C65" t="s">
        <v>197</v>
      </c>
      <c r="D65" s="31" t="s">
        <v>198</v>
      </c>
      <c r="E65" s="31"/>
      <c r="F65" s="31"/>
      <c r="G65">
        <v>-7.1</v>
      </c>
      <c r="H65">
        <v>-11.5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C65" s="1"/>
      <c r="AD65" s="1"/>
      <c r="AF65" s="1"/>
      <c r="AG65" s="1"/>
      <c r="AH65" s="1"/>
      <c r="AI65" s="1"/>
      <c r="AK65" s="1"/>
      <c r="AL65" s="1"/>
      <c r="AM65" s="1"/>
      <c r="AN65" s="1"/>
      <c r="AO65" s="1"/>
      <c r="AP65" s="1"/>
      <c r="AQ65" s="1"/>
      <c r="AR65" s="1"/>
      <c r="AS65" s="1"/>
      <c r="BC65" s="36"/>
      <c r="BD65" s="36"/>
      <c r="BE65" s="36"/>
    </row>
    <row r="66" spans="1:57" x14ac:dyDescent="0.25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C66" s="1"/>
      <c r="AD66" s="1"/>
      <c r="AF66" s="1"/>
      <c r="AG66" s="1"/>
      <c r="AH66" s="1"/>
      <c r="AI66" s="1"/>
      <c r="AK66" s="1"/>
      <c r="AL66" s="1"/>
      <c r="AM66" s="1"/>
      <c r="AN66" s="1"/>
      <c r="AO66" s="1"/>
      <c r="AP66" s="1"/>
      <c r="AQ66" s="1"/>
      <c r="AR66" s="1"/>
      <c r="AS66" s="1"/>
      <c r="BC66" s="36"/>
      <c r="BD66" s="36"/>
      <c r="BE66" s="36"/>
    </row>
    <row r="67" spans="1:57" x14ac:dyDescent="0.25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C67" s="1"/>
      <c r="AD67" s="1"/>
      <c r="AF67" s="1"/>
      <c r="AG67" s="1"/>
      <c r="AH67" s="1"/>
      <c r="AI67" s="1"/>
      <c r="AK67" s="1"/>
      <c r="AL67" s="1"/>
      <c r="AM67" s="1"/>
      <c r="AN67" s="1"/>
      <c r="AO67" s="1"/>
      <c r="AP67" s="1"/>
      <c r="AQ67" s="1"/>
      <c r="AR67" s="1"/>
      <c r="AS67" s="1"/>
      <c r="BC67" s="36"/>
      <c r="BD67" s="36"/>
      <c r="BE67" s="36"/>
    </row>
    <row r="68" spans="1:57" ht="15.75" x14ac:dyDescent="0.25">
      <c r="A68" s="41" t="s">
        <v>199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C68" s="1"/>
      <c r="AD68" s="1"/>
      <c r="AF68" s="1"/>
      <c r="AG68" s="1"/>
      <c r="AH68" s="1"/>
      <c r="AI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57" x14ac:dyDescent="0.25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C69" s="1"/>
      <c r="AD69" s="1"/>
      <c r="AF69" s="1"/>
      <c r="AG69" s="1"/>
      <c r="AH69" s="1"/>
      <c r="AI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57" x14ac:dyDescent="0.25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C70" s="1"/>
      <c r="AD70" s="1"/>
      <c r="AF70" s="1"/>
      <c r="AG70" s="1"/>
      <c r="AH70" s="1"/>
      <c r="AI70" s="1"/>
      <c r="AK70" s="1"/>
      <c r="AL70" s="1"/>
      <c r="AM70" s="1"/>
      <c r="AN70" s="1"/>
      <c r="AO70" s="1"/>
      <c r="AP70" s="1"/>
      <c r="AQ70" s="1"/>
      <c r="AR70" s="1"/>
      <c r="AS70" s="1"/>
      <c r="BC70" s="36"/>
      <c r="BD70" s="36"/>
      <c r="BE70" s="36"/>
    </row>
    <row r="71" spans="1:57" x14ac:dyDescent="0.25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C71" s="1"/>
      <c r="AD71" s="1"/>
      <c r="AF71" s="1"/>
      <c r="AG71" s="1"/>
      <c r="AH71" s="1"/>
      <c r="AI71" s="1"/>
      <c r="AK71" s="1"/>
      <c r="AL71" s="1"/>
      <c r="AM71" s="1"/>
      <c r="AN71" s="1"/>
      <c r="AO71" s="1"/>
      <c r="AP71" s="1"/>
      <c r="AQ71" s="1"/>
      <c r="AR71" s="1"/>
      <c r="AS71" s="1"/>
      <c r="AV71" s="38"/>
      <c r="BC71" s="36"/>
      <c r="BD71" s="36"/>
      <c r="BE71" s="36"/>
    </row>
    <row r="72" spans="1:57" x14ac:dyDescent="0.25">
      <c r="P72" s="39"/>
      <c r="Q72" s="1"/>
      <c r="R72" s="1"/>
      <c r="S72" s="1"/>
      <c r="T72" s="1"/>
      <c r="U72" s="1"/>
      <c r="V72" s="1"/>
      <c r="W72" s="1"/>
    </row>
    <row r="73" spans="1:57" x14ac:dyDescent="0.25">
      <c r="P73" s="39"/>
      <c r="Q73" s="1"/>
      <c r="R73" s="1"/>
      <c r="S73" s="1"/>
      <c r="T73" s="1"/>
      <c r="U73" s="1"/>
      <c r="V73" s="1"/>
      <c r="W73" s="1"/>
    </row>
    <row r="74" spans="1:57" x14ac:dyDescent="0.25">
      <c r="P74" s="39"/>
      <c r="Q74" s="1"/>
      <c r="R74" s="1"/>
      <c r="S74" s="1"/>
      <c r="T74" s="1"/>
      <c r="U74" s="1"/>
      <c r="V74" s="1"/>
      <c r="W74" s="1"/>
    </row>
    <row r="75" spans="1:57" x14ac:dyDescent="0.25">
      <c r="P75" s="39"/>
      <c r="Q75" s="1"/>
      <c r="R75" s="1"/>
      <c r="S75" s="1"/>
      <c r="T75" s="1"/>
      <c r="U75" s="1"/>
      <c r="V75" s="1"/>
      <c r="W75" s="1"/>
    </row>
    <row r="76" spans="1:57" x14ac:dyDescent="0.25">
      <c r="P76" s="39"/>
      <c r="Q76" s="1"/>
      <c r="R76" s="1"/>
      <c r="S76" s="1"/>
      <c r="T76" s="1"/>
      <c r="U76" s="1"/>
      <c r="V76" s="1"/>
      <c r="W76" s="1"/>
    </row>
    <row r="77" spans="1:57" x14ac:dyDescent="0.25">
      <c r="P77" s="40"/>
      <c r="Q77" s="24"/>
      <c r="R77" s="24"/>
      <c r="S77" s="24"/>
      <c r="T77" s="24"/>
      <c r="U77" s="24"/>
      <c r="V77" s="24"/>
      <c r="W77" s="24"/>
    </row>
    <row r="84" spans="1:1" ht="15.75" thickBot="1" x14ac:dyDescent="0.3">
      <c r="A84" s="32"/>
    </row>
    <row r="85" spans="1:1" ht="15.75" thickTop="1" x14ac:dyDescent="0.25"/>
    <row r="104" spans="1:1" ht="15.75" thickBot="1" x14ac:dyDescent="0.3">
      <c r="A104" s="32"/>
    </row>
    <row r="105" spans="1:1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2014-03-16T13:25:37Z</dcterms:created>
  <dcterms:modified xsi:type="dcterms:W3CDTF">2014-03-17T11:20:03Z</dcterms:modified>
</cp:coreProperties>
</file>