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ynarjb\Network Solutions\SedOres Site\Manganese\data\China\"/>
    </mc:Choice>
  </mc:AlternateContent>
  <bookViews>
    <workbookView xWindow="0" yWindow="0" windowWidth="24000" windowHeight="10320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T50" i="1" l="1"/>
  <c r="BS50" i="1"/>
  <c r="BR50" i="1"/>
  <c r="BQ50" i="1"/>
  <c r="BV50" i="1" s="1"/>
  <c r="BP50" i="1"/>
  <c r="BO50" i="1"/>
  <c r="BN50" i="1"/>
  <c r="BM50" i="1"/>
  <c r="BU50" i="1" s="1"/>
  <c r="BL50" i="1"/>
  <c r="BW50" i="1" s="1"/>
  <c r="BT49" i="1"/>
  <c r="BS49" i="1"/>
  <c r="BR49" i="1"/>
  <c r="BQ49" i="1"/>
  <c r="BV49" i="1" s="1"/>
  <c r="BP49" i="1"/>
  <c r="BO49" i="1"/>
  <c r="BN49" i="1"/>
  <c r="BM49" i="1"/>
  <c r="BU49" i="1" s="1"/>
  <c r="BL49" i="1"/>
  <c r="BW49" i="1" s="1"/>
  <c r="BT48" i="1"/>
  <c r="BS48" i="1"/>
  <c r="BR48" i="1"/>
  <c r="BQ48" i="1"/>
  <c r="BV48" i="1" s="1"/>
  <c r="BP48" i="1"/>
  <c r="BO48" i="1"/>
  <c r="BN48" i="1"/>
  <c r="BM48" i="1"/>
  <c r="BU48" i="1" s="1"/>
  <c r="BL48" i="1"/>
  <c r="BW48" i="1" s="1"/>
  <c r="S25" i="1"/>
  <c r="BT24" i="1"/>
  <c r="BS24" i="1"/>
  <c r="BR24" i="1"/>
  <c r="BQ24" i="1"/>
  <c r="BV24" i="1" s="1"/>
  <c r="BP24" i="1"/>
  <c r="BO24" i="1"/>
  <c r="BN24" i="1"/>
  <c r="BM24" i="1"/>
  <c r="BU24" i="1" s="1"/>
  <c r="BL24" i="1"/>
  <c r="BW24" i="1" s="1"/>
  <c r="S24" i="1"/>
  <c r="BW23" i="1"/>
  <c r="BT23" i="1"/>
  <c r="BS23" i="1"/>
  <c r="BR23" i="1"/>
  <c r="BV23" i="1" s="1"/>
  <c r="BQ23" i="1"/>
  <c r="BP23" i="1"/>
  <c r="BO23" i="1"/>
  <c r="BN23" i="1"/>
  <c r="BM23" i="1"/>
  <c r="BU23" i="1" s="1"/>
  <c r="BL23" i="1"/>
  <c r="CH22" i="1"/>
  <c r="CH19" i="1"/>
  <c r="CH7" i="1" s="1"/>
  <c r="BT11" i="1"/>
  <c r="BS11" i="1"/>
  <c r="BR11" i="1"/>
  <c r="BQ11" i="1"/>
  <c r="BV11" i="1" s="1"/>
  <c r="BP11" i="1"/>
  <c r="BO11" i="1"/>
  <c r="BN11" i="1"/>
  <c r="BM11" i="1"/>
  <c r="BU11" i="1" s="1"/>
  <c r="BL11" i="1"/>
  <c r="BW11" i="1" s="1"/>
  <c r="BT10" i="1"/>
  <c r="BS10" i="1"/>
  <c r="BR10" i="1"/>
  <c r="BQ10" i="1"/>
  <c r="BV10" i="1" s="1"/>
  <c r="BP10" i="1"/>
  <c r="BO10" i="1"/>
  <c r="BN10" i="1"/>
  <c r="BM10" i="1"/>
  <c r="BU10" i="1" s="1"/>
  <c r="BL10" i="1"/>
  <c r="BW10" i="1" s="1"/>
  <c r="BT9" i="1"/>
  <c r="BS9" i="1"/>
  <c r="BR9" i="1"/>
  <c r="BQ9" i="1"/>
  <c r="BV9" i="1" s="1"/>
  <c r="BP9" i="1"/>
  <c r="BO9" i="1"/>
  <c r="BN9" i="1"/>
  <c r="BM9" i="1"/>
  <c r="BU9" i="1" s="1"/>
  <c r="BL9" i="1"/>
  <c r="BW9" i="1" s="1"/>
  <c r="BT8" i="1"/>
  <c r="BT7" i="1" s="1"/>
  <c r="BS8" i="1"/>
  <c r="BR8" i="1"/>
  <c r="BQ8" i="1"/>
  <c r="BQ7" i="1" s="1"/>
  <c r="BP8" i="1"/>
  <c r="BP7" i="1" s="1"/>
  <c r="BO8" i="1"/>
  <c r="BN8" i="1"/>
  <c r="BM8" i="1"/>
  <c r="BM7" i="1" s="1"/>
  <c r="BL8" i="1"/>
  <c r="BW8" i="1" s="1"/>
  <c r="CJ7" i="1"/>
  <c r="CI7" i="1"/>
  <c r="CG7" i="1"/>
  <c r="CC7" i="1"/>
  <c r="CA7" i="1"/>
  <c r="BS7" i="1"/>
  <c r="BR7" i="1"/>
  <c r="BO7" i="1"/>
  <c r="BN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U7" i="1"/>
  <c r="AN7" i="1"/>
  <c r="AM7" i="1"/>
  <c r="AH7" i="1"/>
  <c r="AG7" i="1"/>
  <c r="AF7" i="1"/>
  <c r="AE7" i="1"/>
  <c r="AD7" i="1"/>
  <c r="AC7" i="1"/>
  <c r="AB7" i="1"/>
  <c r="Z7" i="1"/>
  <c r="Y7" i="1"/>
  <c r="X7" i="1"/>
  <c r="U7" i="1"/>
  <c r="S7" i="1"/>
  <c r="Q7" i="1"/>
  <c r="O7" i="1"/>
  <c r="N7" i="1"/>
  <c r="M7" i="1"/>
  <c r="L7" i="1"/>
  <c r="K7" i="1"/>
  <c r="J7" i="1"/>
  <c r="I7" i="1"/>
  <c r="H7" i="1"/>
  <c r="G7" i="1"/>
  <c r="F7" i="1"/>
  <c r="E7" i="1"/>
  <c r="D7" i="1"/>
  <c r="BW7" i="1" l="1"/>
  <c r="BL7" i="1"/>
  <c r="BV8" i="1"/>
  <c r="BV7" i="1" s="1"/>
  <c r="BU8" i="1"/>
  <c r="BU7" i="1" s="1"/>
</calcChain>
</file>

<file path=xl/sharedStrings.xml><?xml version="1.0" encoding="utf-8"?>
<sst xmlns="http://schemas.openxmlformats.org/spreadsheetml/2006/main" count="242" uniqueCount="146">
  <si>
    <t>Taojiang</t>
  </si>
  <si>
    <t>carbonate</t>
  </si>
  <si>
    <t>Location</t>
  </si>
  <si>
    <t>Age, Ma</t>
  </si>
  <si>
    <t>Age, Name</t>
  </si>
  <si>
    <t>Size, MT</t>
  </si>
  <si>
    <t>China</t>
  </si>
  <si>
    <t>Ordovician</t>
  </si>
  <si>
    <t>Ba</t>
  </si>
  <si>
    <t>chondrite values from Tayl9or &amp; McLennan table A2</t>
  </si>
  <si>
    <t>cct</t>
  </si>
  <si>
    <t>rhod</t>
  </si>
  <si>
    <t>Major Elements, oxide percent</t>
  </si>
  <si>
    <t>Trace elements, standard group, ppm</t>
  </si>
  <si>
    <t>Trace elements, others</t>
  </si>
  <si>
    <t>Rare-earth elements, ppm</t>
  </si>
  <si>
    <t>corrected</t>
  </si>
  <si>
    <t>Extrapolated to Al=0</t>
  </si>
  <si>
    <t>pdb</t>
  </si>
  <si>
    <t>source</t>
  </si>
  <si>
    <t>number</t>
  </si>
  <si>
    <t>type</t>
  </si>
  <si>
    <t>MnO</t>
  </si>
  <si>
    <t>Fe2O3</t>
  </si>
  <si>
    <t>SiO2</t>
  </si>
  <si>
    <t xml:space="preserve">Al2O3 </t>
  </si>
  <si>
    <t>CaO</t>
  </si>
  <si>
    <t>MgO</t>
  </si>
  <si>
    <t>K2O</t>
  </si>
  <si>
    <t>Na2O</t>
  </si>
  <si>
    <t>P2O5</t>
  </si>
  <si>
    <t xml:space="preserve">TiO2 </t>
  </si>
  <si>
    <t>LOI</t>
  </si>
  <si>
    <t>Total</t>
  </si>
  <si>
    <t>As</t>
  </si>
  <si>
    <t>Cd</t>
  </si>
  <si>
    <t>Co</t>
  </si>
  <si>
    <t>Cr</t>
  </si>
  <si>
    <t>Cu</t>
  </si>
  <si>
    <t>Mo</t>
  </si>
  <si>
    <t>Nb</t>
  </si>
  <si>
    <t>Ni</t>
  </si>
  <si>
    <t>Pb</t>
  </si>
  <si>
    <t>Rb</t>
  </si>
  <si>
    <t>Sc</t>
  </si>
  <si>
    <t>Sr</t>
  </si>
  <si>
    <t>Th</t>
  </si>
  <si>
    <t>U</t>
  </si>
  <si>
    <t>V</t>
  </si>
  <si>
    <t>Y</t>
  </si>
  <si>
    <t>Zn</t>
  </si>
  <si>
    <t>Zr</t>
  </si>
  <si>
    <t>Ag</t>
  </si>
  <si>
    <t>Be</t>
  </si>
  <si>
    <t xml:space="preserve">Bi                  </t>
  </si>
  <si>
    <t>Br</t>
  </si>
  <si>
    <t xml:space="preserve">Cs                  </t>
  </si>
  <si>
    <t xml:space="preserve">Ga                  </t>
  </si>
  <si>
    <t>Ge</t>
  </si>
  <si>
    <t>Hf</t>
  </si>
  <si>
    <t>In</t>
  </si>
  <si>
    <t xml:space="preserve">Sb                  </t>
  </si>
  <si>
    <t xml:space="preserve">Se                  </t>
  </si>
  <si>
    <t xml:space="preserve">Sn                  </t>
  </si>
  <si>
    <t xml:space="preserve">Ta                  </t>
  </si>
  <si>
    <t xml:space="preserve">Te                  </t>
  </si>
  <si>
    <t xml:space="preserve">Tl                  </t>
  </si>
  <si>
    <t>La</t>
  </si>
  <si>
    <t>Ce</t>
  </si>
  <si>
    <t>Pr</t>
  </si>
  <si>
    <t>Nd</t>
  </si>
  <si>
    <t>Sm</t>
  </si>
  <si>
    <t>Eu</t>
  </si>
  <si>
    <t>Gd</t>
  </si>
  <si>
    <t>Tb</t>
  </si>
  <si>
    <t xml:space="preserve">Dy                  </t>
  </si>
  <si>
    <t xml:space="preserve">Ho                  </t>
  </si>
  <si>
    <t xml:space="preserve">Er                  </t>
  </si>
  <si>
    <t xml:space="preserve">Tm                  </t>
  </si>
  <si>
    <t xml:space="preserve">Yb                  </t>
  </si>
  <si>
    <t xml:space="preserve">Lu                  </t>
  </si>
  <si>
    <t>LaN</t>
  </si>
  <si>
    <t>CeN</t>
  </si>
  <si>
    <t>PrN</t>
  </si>
  <si>
    <t>NdN</t>
  </si>
  <si>
    <t>SmN</t>
  </si>
  <si>
    <t>EuN</t>
  </si>
  <si>
    <t>GdN</t>
  </si>
  <si>
    <t>TbN</t>
  </si>
  <si>
    <t>YbN</t>
  </si>
  <si>
    <t>Ce/Ce*</t>
  </si>
  <si>
    <t>Eu/Eu*</t>
  </si>
  <si>
    <t>LaN/YbN</t>
  </si>
  <si>
    <r>
      <t>% C</t>
    </r>
    <r>
      <rPr>
        <vertAlign val="subscript"/>
        <sz val="11"/>
        <rFont val="Calibri"/>
        <family val="2"/>
        <scheme val="minor"/>
      </rPr>
      <t>carb</t>
    </r>
  </si>
  <si>
    <r>
      <t>% C</t>
    </r>
    <r>
      <rPr>
        <vertAlign val="subscript"/>
        <sz val="11"/>
        <rFont val="Calibri"/>
        <family val="2"/>
        <scheme val="minor"/>
      </rPr>
      <t>org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</si>
  <si>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C</t>
    </r>
    <r>
      <rPr>
        <vertAlign val="subscript"/>
        <sz val="11"/>
        <rFont val="Calibri"/>
        <family val="2"/>
        <scheme val="minor"/>
      </rPr>
      <t>carb pdb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</si>
  <si>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C</t>
    </r>
    <r>
      <rPr>
        <vertAlign val="subscript"/>
        <sz val="11"/>
        <rFont val="Calibri"/>
        <family val="2"/>
        <scheme val="minor"/>
      </rPr>
      <t>org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</si>
  <si>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carb pdb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</si>
  <si>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carb smow</t>
    </r>
  </si>
  <si>
    <r>
      <t>% S</t>
    </r>
    <r>
      <rPr>
        <vertAlign val="subscript"/>
        <sz val="11"/>
        <rFont val="Calibri"/>
        <family val="2"/>
        <scheme val="minor"/>
      </rPr>
      <t>total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</si>
  <si>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34</t>
    </r>
    <r>
      <rPr>
        <sz val="11"/>
        <rFont val="Calibri"/>
        <family val="2"/>
        <scheme val="minor"/>
      </rPr>
      <t>S</t>
    </r>
    <r>
      <rPr>
        <vertAlign val="subscript"/>
        <sz val="11"/>
        <rFont val="Calibri"/>
        <family val="2"/>
        <scheme val="minor"/>
      </rPr>
      <t>py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</si>
  <si>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34</t>
    </r>
    <r>
      <rPr>
        <sz val="11"/>
        <rFont val="Calibri"/>
        <family val="2"/>
        <scheme val="minor"/>
      </rPr>
      <t>S barite</t>
    </r>
  </si>
  <si>
    <r>
      <rPr>
        <sz val="11"/>
        <rFont val="Calibri"/>
        <family val="2"/>
      </rPr>
      <t>δ</t>
    </r>
    <r>
      <rPr>
        <vertAlign val="superscript"/>
        <sz val="11"/>
        <rFont val="Calibri"/>
        <family val="2"/>
        <scheme val="minor"/>
      </rPr>
      <t>34</t>
    </r>
    <r>
      <rPr>
        <sz val="11"/>
        <rFont val="Calibri"/>
        <family val="2"/>
        <scheme val="minor"/>
      </rPr>
      <t>S gypsum</t>
    </r>
  </si>
  <si>
    <t>avg ore</t>
  </si>
  <si>
    <t>Zhu</t>
  </si>
  <si>
    <t>40-3</t>
  </si>
  <si>
    <t>ore</t>
  </si>
  <si>
    <t>Liu(1)</t>
  </si>
  <si>
    <t xml:space="preserve">SO-5302     </t>
  </si>
  <si>
    <t>&lt;2</t>
  </si>
  <si>
    <t>&lt;1</t>
  </si>
  <si>
    <t>&lt;0.5</t>
  </si>
  <si>
    <t>40-6</t>
  </si>
  <si>
    <t xml:space="preserve">SO-5301     </t>
  </si>
  <si>
    <t>30-3</t>
  </si>
  <si>
    <t>24-4</t>
  </si>
  <si>
    <t>26-1</t>
  </si>
  <si>
    <t>Liu(2)</t>
  </si>
  <si>
    <t>NS3</t>
  </si>
  <si>
    <t>NS5</t>
  </si>
  <si>
    <t>NS12</t>
  </si>
  <si>
    <t>Okita</t>
  </si>
  <si>
    <t>24-6</t>
  </si>
  <si>
    <t>LS</t>
  </si>
  <si>
    <t>14-3</t>
  </si>
  <si>
    <t>19-5</t>
  </si>
  <si>
    <t>NS1</t>
  </si>
  <si>
    <t>NS6</t>
  </si>
  <si>
    <t>NS13</t>
  </si>
  <si>
    <t>NS2</t>
  </si>
  <si>
    <t>BSh</t>
  </si>
  <si>
    <t>NS4</t>
  </si>
  <si>
    <t>NS9A</t>
  </si>
  <si>
    <t>NS10</t>
  </si>
  <si>
    <t>NS11</t>
  </si>
  <si>
    <t>NS7</t>
  </si>
  <si>
    <t>GSh</t>
  </si>
  <si>
    <t>NS8</t>
  </si>
  <si>
    <t>NS9B</t>
  </si>
  <si>
    <t>24-1</t>
  </si>
  <si>
    <t>?</t>
  </si>
  <si>
    <t>30-7</t>
  </si>
  <si>
    <t>40-13</t>
  </si>
  <si>
    <t>Liu, T-B., Maynard, J.B., and Alten, J., 2006, Superheavy S isotopes from glacier-associated sediments of the Neoproterozoic of south China: Oceanic anoxia or sulfate limitation?, in Kesler, S.E., and Ohmoto, H., eds., Evolution of Early Earth's Atmosphere, Hydrosphere and Biosphere--Constraints from Ore Deposits: Boulder CO, Geological Society of America, Memoir 198, p. 205-222.</t>
  </si>
  <si>
    <t>Okita, P.M., and Shanks, W.C., 1992, Origin of stratiform sediment-hosted manganese carbonate ore deposits: Examples from Molango, Mexico and Taojiang, China: Chemical Geology, v. 99, p. 139-164.</t>
  </si>
  <si>
    <t>Zhu, S-Q., 1996, Characteristics of Taojiang sedimentary-hydrothermal manganese deposit: Geological Review v. 42, p. 397-404  (in Chinese)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</si>
</sst>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1"/>
      <name val="Calibri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  <scheme val="minor"/>
    </font>
    <font>
      <b/>
      <sz val="12"/>
      <name val="Arial"/>
      <family val="2"/>
    </font>
    <font>
      <sz val="8"/>
      <name val="Symbol"/>
      <family val="1"/>
      <charset val="2"/>
    </font>
    <font>
      <sz val="10"/>
      <name val="Arial"/>
      <family val="2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" fontId="11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right"/>
    </xf>
    <xf numFmtId="0" fontId="4" fillId="0" borderId="0" xfId="0" applyFont="1"/>
    <xf numFmtId="0" fontId="5" fillId="0" borderId="0" xfId="0" applyFont="1"/>
    <xf numFmtId="0" fontId="0" fillId="0" borderId="0" xfId="0" applyFont="1"/>
    <xf numFmtId="0" fontId="0" fillId="0" borderId="0" xfId="0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2" borderId="0" xfId="0" applyFill="1"/>
    <xf numFmtId="164" fontId="0" fillId="2" borderId="0" xfId="0" applyNumberFormat="1" applyFill="1"/>
    <xf numFmtId="1" fontId="0" fillId="2" borderId="0" xfId="0" applyNumberFormat="1" applyFill="1"/>
    <xf numFmtId="2" fontId="0" fillId="2" borderId="0" xfId="0" applyNumberFormat="1" applyFill="1"/>
    <xf numFmtId="164" fontId="0" fillId="0" borderId="0" xfId="0" applyNumberFormat="1"/>
    <xf numFmtId="2" fontId="0" fillId="0" borderId="0" xfId="0" applyNumberFormat="1"/>
    <xf numFmtId="0" fontId="9" fillId="0" borderId="0" xfId="0" applyFont="1"/>
    <xf numFmtId="164" fontId="0" fillId="0" borderId="0" xfId="0" applyNumberFormat="1" applyBorder="1"/>
    <xf numFmtId="165" fontId="0" fillId="0" borderId="0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Fill="1" applyBorder="1"/>
    <xf numFmtId="0" fontId="10" fillId="0" borderId="0" xfId="0" applyFont="1"/>
    <xf numFmtId="164" fontId="1" fillId="0" borderId="0" xfId="1" applyNumberFormat="1" applyFont="1"/>
    <xf numFmtId="2" fontId="1" fillId="0" borderId="0" xfId="1" applyNumberFormat="1" applyFont="1"/>
    <xf numFmtId="2" fontId="1" fillId="0" borderId="0" xfId="0" applyNumberFormat="1" applyFont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12" fillId="0" borderId="0" xfId="0" applyFont="1" applyAlignment="1">
      <alignment horizontal="left" vertical="top"/>
    </xf>
  </cellXfs>
  <cellStyles count="2">
    <cellStyle name="Comma0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[1]Taojiang!$D$8:$D$50</c:f>
              <c:numCache>
                <c:formatCode>0.0</c:formatCode>
                <c:ptCount val="43"/>
                <c:pt idx="0">
                  <c:v>39.872255999999993</c:v>
                </c:pt>
                <c:pt idx="1">
                  <c:v>38.22</c:v>
                </c:pt>
                <c:pt idx="2">
                  <c:v>34.229711999999999</c:v>
                </c:pt>
                <c:pt idx="3">
                  <c:v>30.01</c:v>
                </c:pt>
                <c:pt idx="4">
                  <c:v>29.968751999999999</c:v>
                </c:pt>
                <c:pt idx="5">
                  <c:v>29.426447999999997</c:v>
                </c:pt>
                <c:pt idx="6">
                  <c:v>27.257231999999998</c:v>
                </c:pt>
                <c:pt idx="15">
                  <c:v>17.276256</c:v>
                </c:pt>
                <c:pt idx="16">
                  <c:v>15.610607999999999</c:v>
                </c:pt>
                <c:pt idx="17">
                  <c:v>11.272176</c:v>
                </c:pt>
              </c:numCache>
            </c:numRef>
          </c:xVal>
          <c:yVal>
            <c:numRef>
              <c:f>[1]Taojiang!$BV$8:$BV$50</c:f>
              <c:numCache>
                <c:formatCode>0.000</c:formatCode>
                <c:ptCount val="43"/>
                <c:pt idx="0">
                  <c:v>0.6883837699184453</c:v>
                </c:pt>
                <c:pt idx="1">
                  <c:v>1.3236939741938614</c:v>
                </c:pt>
                <c:pt idx="2">
                  <c:v>0.68471170312625662</c:v>
                </c:pt>
                <c:pt idx="3">
                  <c:v>1.2776451595690488</c:v>
                </c:pt>
                <c:pt idx="15">
                  <c:v>0.67318377069660995</c:v>
                </c:pt>
                <c:pt idx="16">
                  <c:v>0.85465407692691786</c:v>
                </c:pt>
                <c:pt idx="40">
                  <c:v>0.65744534629464935</c:v>
                </c:pt>
                <c:pt idx="41">
                  <c:v>0.60855060788393711</c:v>
                </c:pt>
                <c:pt idx="42">
                  <c:v>0.69493497240783353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549760"/>
        <c:axId val="390553680"/>
      </c:scatterChart>
      <c:valAx>
        <c:axId val="390549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0553680"/>
        <c:crosses val="autoZero"/>
        <c:crossBetween val="midCat"/>
      </c:valAx>
      <c:valAx>
        <c:axId val="39055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05497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38099</xdr:colOff>
      <xdr:row>60</xdr:row>
      <xdr:rowOff>9525</xdr:rowOff>
    </xdr:from>
    <xdr:to>
      <xdr:col>28</xdr:col>
      <xdr:colOff>219074</xdr:colOff>
      <xdr:row>75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ynarjb/Documents/Ore%20Deposits/Mn%20files/DatabaseMn_Individual_Deposits/Database-templ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Ce v time"/>
      <sheetName val="Eu v time"/>
      <sheetName val="Abbotabad"/>
      <sheetName val="Adilabad-ox"/>
      <sheetName val="Adilabad-carb"/>
      <sheetName val="Ananai"/>
      <sheetName val="Sheet1"/>
      <sheetName val="Autlan"/>
      <sheetName val="Azul-ox"/>
      <sheetName val="Azul-carb"/>
      <sheetName val="BaldKnob-ox"/>
      <sheetName val="BaldKnob-carb"/>
      <sheetName val="Binkilic-ox"/>
      <sheetName val="Binkilic-carb"/>
      <sheetName val="BlueJay"/>
      <sheetName val="Bonai-Keonjhar"/>
      <sheetName val="Bronk"/>
      <sheetName val="Cevretepe"/>
      <sheetName val="Chiatura=ox"/>
      <sheetName val="Chiatura-carb"/>
      <sheetName val="Conta_Historia"/>
      <sheetName val="Datangpo"/>
      <sheetName val="Dawashan"/>
      <sheetName val="Derbent"/>
      <sheetName val="Drimos-Aroania"/>
      <sheetName val="Dounan"/>
      <sheetName val="E Carp"/>
      <sheetName val="Elazig"/>
      <sheetName val="EnKafala"/>
      <sheetName val="Eymir"/>
      <sheetName val="Faizuly"/>
      <sheetName val="Kyzyltash"/>
      <sheetName val="Forari"/>
      <sheetName val="Gambatesa"/>
      <sheetName val="Gaoyan"/>
      <sheetName val="Gonzen"/>
      <sheetName val="Groote"/>
      <sheetName val="Guichi"/>
      <sheetName val="Harlech"/>
      <sheetName val="Hawasina"/>
      <sheetName val="Huayuan"/>
      <sheetName val="Imini"/>
      <sheetName val="Jiaodingshan"/>
      <sheetName val="Kalahari Wessels"/>
      <sheetName val="Kalahari old"/>
      <sheetName val="Karazhal"/>
      <sheetName val="Kar-Ten"/>
      <sheetName val="Kisenge"/>
      <sheetName val="Krizna"/>
      <sheetName val="Kzyltash"/>
      <sheetName val="Laba"/>
      <sheetName val="Buckeye-Ladd"/>
      <sheetName val="Lijiaying"/>
      <sheetName val="Lucifer"/>
      <sheetName val="Mangyshlak-ox"/>
      <sheetName val="Mangyshlak-carb"/>
      <sheetName val="Manuels R"/>
      <sheetName val="Minle"/>
      <sheetName val="Moanda"/>
      <sheetName val="Mokta"/>
      <sheetName val="Molango"/>
      <sheetName val="Morro da Mina"/>
      <sheetName val="Nikopol-carb"/>
      <sheetName val="Nikopol-ox"/>
      <sheetName val="Noda"/>
      <sheetName val="Nsuta-ox"/>
      <sheetName val="Nsuta-carb"/>
      <sheetName val="NsutaREE"/>
      <sheetName val="Obrochishte"/>
      <sheetName val="Ocakli"/>
      <sheetName val="Otjosundo"/>
      <sheetName val="Pipji"/>
      <sheetName val="Postmas"/>
      <sheetName val="Parnok"/>
      <sheetName val="Sandur"/>
      <sheetName val="Serra do Navio"/>
      <sheetName val="Sjogruvan"/>
      <sheetName val="Splawa"/>
      <sheetName val="Chart15"/>
      <sheetName val="Eu_Al tanganshan"/>
      <sheetName val="Tambao"/>
      <sheetName val="Tangganshan"/>
      <sheetName val="Taojiang"/>
      <sheetName val="Tiantaishan"/>
      <sheetName val="Tokoro"/>
      <sheetName val="Ulukent"/>
      <sheetName val="UmBogma"/>
      <sheetName val="Urkut"/>
      <sheetName val="Urkut-ox"/>
      <sheetName val="Sheet2"/>
      <sheetName val="Urkut-REE"/>
      <sheetName val="Urucum"/>
      <sheetName val="Usa"/>
      <sheetName val="Vani"/>
      <sheetName val="Vittinki"/>
      <sheetName val="Wafangzi-oxide"/>
      <sheetName val="Wafangzi-carb"/>
      <sheetName val="WhiteOak"/>
      <sheetName val="Woodie"/>
      <sheetName val="Xialei"/>
      <sheetName val="Xiangtan"/>
      <sheetName val="Xiushan"/>
      <sheetName val="Yanglizhang"/>
      <sheetName val="Chart16"/>
      <sheetName val="Chart17"/>
      <sheetName val="Pr test"/>
      <sheetName val="BlancoFZ"/>
      <sheetName val="BIF"/>
      <sheetName val="Cuyuna"/>
      <sheetName val="Nigerian IF"/>
      <sheetName val="Terranova"/>
    </sheetNames>
    <sheetDataSet>
      <sheetData sheetId="0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81"/>
      <sheetData sheetId="82"/>
      <sheetData sheetId="83">
        <row r="8">
          <cell r="D8">
            <v>39.872255999999993</v>
          </cell>
          <cell r="BV8">
            <v>0.6883837699184453</v>
          </cell>
        </row>
        <row r="9">
          <cell r="D9">
            <v>38.22</v>
          </cell>
          <cell r="BV9">
            <v>1.3236939741938614</v>
          </cell>
        </row>
        <row r="10">
          <cell r="D10">
            <v>34.229711999999999</v>
          </cell>
          <cell r="BV10">
            <v>0.68471170312625662</v>
          </cell>
        </row>
        <row r="11">
          <cell r="D11">
            <v>30.01</v>
          </cell>
          <cell r="BV11">
            <v>1.2776451595690488</v>
          </cell>
        </row>
        <row r="12">
          <cell r="D12">
            <v>29.968751999999999</v>
          </cell>
        </row>
        <row r="13">
          <cell r="D13">
            <v>29.426447999999997</v>
          </cell>
        </row>
        <row r="14">
          <cell r="D14">
            <v>27.257231999999998</v>
          </cell>
        </row>
        <row r="23">
          <cell r="D23">
            <v>17.276256</v>
          </cell>
          <cell r="BV23">
            <v>0.67318377069660995</v>
          </cell>
        </row>
        <row r="24">
          <cell r="D24">
            <v>15.610607999999999</v>
          </cell>
          <cell r="BV24">
            <v>0.85465407692691786</v>
          </cell>
        </row>
        <row r="25">
          <cell r="D25">
            <v>11.272176</v>
          </cell>
        </row>
        <row r="48">
          <cell r="BV48">
            <v>0.65744534629464935</v>
          </cell>
        </row>
        <row r="49">
          <cell r="BV49">
            <v>0.60855060788393711</v>
          </cell>
        </row>
        <row r="50">
          <cell r="BV50">
            <v>0.69493497240783353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6"/>
      <sheetData sheetId="107"/>
      <sheetData sheetId="108"/>
      <sheetData sheetId="109"/>
      <sheetData sheetId="110"/>
      <sheetData sheetId="1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60"/>
  <sheetViews>
    <sheetView tabSelected="1" workbookViewId="0">
      <selection activeCell="R2" sqref="R2"/>
    </sheetView>
  </sheetViews>
  <sheetFormatPr defaultRowHeight="15" x14ac:dyDescent="0.25"/>
  <cols>
    <col min="3" max="17" width="5.7109375" customWidth="1"/>
    <col min="18" max="18" width="7.28515625" customWidth="1"/>
    <col min="19" max="19" width="5.140625" customWidth="1"/>
    <col min="20" max="20" width="6.140625" customWidth="1"/>
    <col min="21" max="21" width="5.5703125" customWidth="1"/>
    <col min="22" max="43" width="5" customWidth="1"/>
    <col min="44" max="44" width="5.5703125" customWidth="1"/>
    <col min="45" max="45" width="6" customWidth="1"/>
    <col min="48" max="48" width="5.5703125" customWidth="1"/>
    <col min="49" max="49" width="5.140625" customWidth="1"/>
    <col min="50" max="61" width="5.28515625" customWidth="1"/>
    <col min="80" max="80" width="12" bestFit="1" customWidth="1"/>
    <col min="86" max="86" width="9.5703125" bestFit="1" customWidth="1"/>
  </cols>
  <sheetData>
    <row r="1" spans="1:90" x14ac:dyDescent="0.25">
      <c r="A1" t="s">
        <v>0</v>
      </c>
      <c r="B1" t="s">
        <v>1</v>
      </c>
      <c r="BZ1" s="2"/>
      <c r="CA1" s="2"/>
      <c r="CE1" s="2"/>
      <c r="CG1" s="2"/>
    </row>
    <row r="2" spans="1:90" x14ac:dyDescent="0.25">
      <c r="A2" s="3" t="s">
        <v>2</v>
      </c>
      <c r="B2" s="3" t="s">
        <v>3</v>
      </c>
      <c r="C2" s="3" t="s">
        <v>4</v>
      </c>
      <c r="D2" s="3" t="s">
        <v>5</v>
      </c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</row>
    <row r="3" spans="1:90" x14ac:dyDescent="0.25">
      <c r="A3" t="s">
        <v>6</v>
      </c>
      <c r="B3" s="3">
        <v>468</v>
      </c>
      <c r="C3" t="s">
        <v>7</v>
      </c>
      <c r="D3" s="5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M3" s="4"/>
    </row>
    <row r="4" spans="1:90" x14ac:dyDescent="0.25">
      <c r="D4">
        <v>1.2911999999999999</v>
      </c>
      <c r="E4">
        <v>1.43</v>
      </c>
      <c r="F4">
        <v>2.1389999999999998</v>
      </c>
      <c r="G4">
        <v>1.89</v>
      </c>
      <c r="H4">
        <v>1.3992015968063873</v>
      </c>
      <c r="I4">
        <v>1.6581653640477172</v>
      </c>
      <c r="J4">
        <v>1.2046035805626598</v>
      </c>
      <c r="K4">
        <v>1.3479773814702045</v>
      </c>
      <c r="L4">
        <v>2.2903225806451615</v>
      </c>
      <c r="M4">
        <v>1.6679999999999999</v>
      </c>
      <c r="N4">
        <v>1</v>
      </c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BC4" t="s">
        <v>8</v>
      </c>
      <c r="BL4">
        <v>0.36699999999999999</v>
      </c>
      <c r="BM4">
        <v>0.95699999999999996</v>
      </c>
      <c r="BN4">
        <v>0.13700000000000001</v>
      </c>
      <c r="BO4">
        <v>0.71099999999999997</v>
      </c>
      <c r="BP4">
        <v>0.23100000000000001</v>
      </c>
      <c r="BQ4">
        <v>8.6999999999999994E-2</v>
      </c>
      <c r="BR4">
        <v>0.30599999999999999</v>
      </c>
      <c r="BS4">
        <v>5.8000000000000003E-2</v>
      </c>
      <c r="BT4">
        <v>0.248</v>
      </c>
      <c r="BU4" t="s">
        <v>9</v>
      </c>
      <c r="CB4" t="s">
        <v>10</v>
      </c>
      <c r="CC4" t="s">
        <v>11</v>
      </c>
      <c r="CE4" t="s">
        <v>10</v>
      </c>
      <c r="CF4" t="s">
        <v>10</v>
      </c>
      <c r="CG4" t="s">
        <v>11</v>
      </c>
      <c r="CH4" t="s">
        <v>11</v>
      </c>
    </row>
    <row r="5" spans="1:90" ht="15.75" x14ac:dyDescent="0.25">
      <c r="D5" s="6" t="s">
        <v>12</v>
      </c>
      <c r="P5" s="7" t="s">
        <v>13</v>
      </c>
      <c r="AI5" s="7" t="s">
        <v>14</v>
      </c>
      <c r="AX5" s="7" t="s">
        <v>15</v>
      </c>
      <c r="BC5" t="s">
        <v>16</v>
      </c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t="s">
        <v>17</v>
      </c>
      <c r="BZ5" s="2"/>
      <c r="CA5" s="2"/>
      <c r="CB5" t="s">
        <v>18</v>
      </c>
      <c r="CC5" t="s">
        <v>18</v>
      </c>
      <c r="CD5" t="s">
        <v>18</v>
      </c>
      <c r="CE5" s="2" t="s">
        <v>18</v>
      </c>
      <c r="CF5">
        <v>30.706</v>
      </c>
      <c r="CG5" s="2" t="s">
        <v>18</v>
      </c>
      <c r="CH5">
        <v>30.706</v>
      </c>
    </row>
    <row r="6" spans="1:90" ht="18" x14ac:dyDescent="0.25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29</v>
      </c>
      <c r="L6" t="s">
        <v>30</v>
      </c>
      <c r="M6" t="s">
        <v>31</v>
      </c>
      <c r="N6" t="s">
        <v>32</v>
      </c>
      <c r="O6" t="s">
        <v>33</v>
      </c>
      <c r="P6" t="s">
        <v>34</v>
      </c>
      <c r="Q6" t="s">
        <v>8</v>
      </c>
      <c r="R6" t="s">
        <v>35</v>
      </c>
      <c r="S6" t="s">
        <v>36</v>
      </c>
      <c r="T6" t="s">
        <v>37</v>
      </c>
      <c r="U6" t="s">
        <v>38</v>
      </c>
      <c r="V6" t="s">
        <v>39</v>
      </c>
      <c r="W6" t="s">
        <v>40</v>
      </c>
      <c r="X6" t="s">
        <v>41</v>
      </c>
      <c r="Y6" t="s">
        <v>42</v>
      </c>
      <c r="Z6" t="s">
        <v>43</v>
      </c>
      <c r="AA6" t="s">
        <v>44</v>
      </c>
      <c r="AB6" t="s">
        <v>45</v>
      </c>
      <c r="AC6" t="s">
        <v>46</v>
      </c>
      <c r="AD6" t="s">
        <v>47</v>
      </c>
      <c r="AE6" t="s">
        <v>48</v>
      </c>
      <c r="AF6" t="s">
        <v>49</v>
      </c>
      <c r="AG6" t="s">
        <v>50</v>
      </c>
      <c r="AH6" t="s">
        <v>51</v>
      </c>
      <c r="AI6" s="9" t="s">
        <v>52</v>
      </c>
      <c r="AJ6" s="4" t="s">
        <v>53</v>
      </c>
      <c r="AK6" s="4" t="s">
        <v>54</v>
      </c>
      <c r="AL6" s="4" t="s">
        <v>55</v>
      </c>
      <c r="AM6" s="4" t="s">
        <v>56</v>
      </c>
      <c r="AN6" s="4" t="s">
        <v>57</v>
      </c>
      <c r="AO6" s="4" t="s">
        <v>58</v>
      </c>
      <c r="AP6" s="4" t="s">
        <v>59</v>
      </c>
      <c r="AQ6" s="4" t="s">
        <v>60</v>
      </c>
      <c r="AR6" s="4" t="s">
        <v>61</v>
      </c>
      <c r="AS6" s="4" t="s">
        <v>62</v>
      </c>
      <c r="AT6" s="4" t="s">
        <v>63</v>
      </c>
      <c r="AU6" s="4" t="s">
        <v>64</v>
      </c>
      <c r="AV6" s="4" t="s">
        <v>65</v>
      </c>
      <c r="AW6" s="4" t="s">
        <v>66</v>
      </c>
      <c r="AX6" t="s">
        <v>67</v>
      </c>
      <c r="AY6" t="s">
        <v>68</v>
      </c>
      <c r="AZ6" t="s">
        <v>69</v>
      </c>
      <c r="BA6" t="s">
        <v>70</v>
      </c>
      <c r="BB6" t="s">
        <v>71</v>
      </c>
      <c r="BC6" t="s">
        <v>72</v>
      </c>
      <c r="BD6" t="s">
        <v>73</v>
      </c>
      <c r="BE6" t="s">
        <v>74</v>
      </c>
      <c r="BF6" s="10" t="s">
        <v>75</v>
      </c>
      <c r="BG6" s="10" t="s">
        <v>76</v>
      </c>
      <c r="BH6" s="10" t="s">
        <v>77</v>
      </c>
      <c r="BI6" s="10" t="s">
        <v>78</v>
      </c>
      <c r="BJ6" s="1" t="s">
        <v>79</v>
      </c>
      <c r="BK6" s="1" t="s">
        <v>80</v>
      </c>
      <c r="BL6" t="s">
        <v>81</v>
      </c>
      <c r="BM6" s="11" t="s">
        <v>82</v>
      </c>
      <c r="BN6" s="11" t="s">
        <v>83</v>
      </c>
      <c r="BO6" s="11" t="s">
        <v>84</v>
      </c>
      <c r="BP6" s="11" t="s">
        <v>85</v>
      </c>
      <c r="BQ6" s="11" t="s">
        <v>86</v>
      </c>
      <c r="BR6" s="11" t="s">
        <v>87</v>
      </c>
      <c r="BS6" s="11" t="s">
        <v>88</v>
      </c>
      <c r="BT6" s="11" t="s">
        <v>89</v>
      </c>
      <c r="BU6" s="11" t="s">
        <v>90</v>
      </c>
      <c r="BV6" s="11" t="s">
        <v>91</v>
      </c>
      <c r="BW6" s="11" t="s">
        <v>92</v>
      </c>
      <c r="BX6" s="11" t="s">
        <v>90</v>
      </c>
      <c r="BY6" s="11" t="s">
        <v>91</v>
      </c>
      <c r="BZ6" s="4" t="s">
        <v>93</v>
      </c>
      <c r="CA6" s="4" t="s">
        <v>94</v>
      </c>
      <c r="CB6" s="4" t="s">
        <v>95</v>
      </c>
      <c r="CC6" s="4" t="s">
        <v>95</v>
      </c>
      <c r="CD6" s="4" t="s">
        <v>96</v>
      </c>
      <c r="CE6" s="4" t="s">
        <v>97</v>
      </c>
      <c r="CF6" s="4" t="s">
        <v>98</v>
      </c>
      <c r="CG6" s="4" t="s">
        <v>97</v>
      </c>
      <c r="CH6" s="4" t="s">
        <v>98</v>
      </c>
      <c r="CI6" s="4" t="s">
        <v>99</v>
      </c>
      <c r="CJ6" s="4" t="s">
        <v>100</v>
      </c>
      <c r="CK6" s="4" t="s">
        <v>101</v>
      </c>
      <c r="CL6" s="4" t="s">
        <v>102</v>
      </c>
    </row>
    <row r="7" spans="1:90" x14ac:dyDescent="0.25">
      <c r="B7" s="12" t="s">
        <v>103</v>
      </c>
      <c r="C7" s="12"/>
      <c r="D7" s="13">
        <f>AVERAGE(D8:D14)</f>
        <v>32.712057142857141</v>
      </c>
      <c r="E7" s="13">
        <f t="shared" ref="E7:O7" si="0">AVERAGE(E8:E14)</f>
        <v>3.1522428571428565</v>
      </c>
      <c r="F7" s="13">
        <f t="shared" si="0"/>
        <v>7.89</v>
      </c>
      <c r="G7" s="13">
        <f t="shared" si="0"/>
        <v>0.57000000000000006</v>
      </c>
      <c r="H7" s="13">
        <f t="shared" si="0"/>
        <v>19.954999999999998</v>
      </c>
      <c r="I7" s="15">
        <f t="shared" si="0"/>
        <v>1.7999999999999998</v>
      </c>
      <c r="J7" s="15">
        <f t="shared" si="0"/>
        <v>0.245</v>
      </c>
      <c r="K7" s="15">
        <f t="shared" si="0"/>
        <v>1.4999999999999999E-2</v>
      </c>
      <c r="L7" s="15">
        <f t="shared" si="0"/>
        <v>0.05</v>
      </c>
      <c r="M7" s="15">
        <f t="shared" si="0"/>
        <v>0.02</v>
      </c>
      <c r="N7" s="13">
        <f t="shared" si="0"/>
        <v>33.335000000000001</v>
      </c>
      <c r="O7" s="13">
        <f t="shared" si="0"/>
        <v>99.025000000000006</v>
      </c>
      <c r="P7" s="14"/>
      <c r="Q7" s="14">
        <f>AVERAGE(Q8:Q14)</f>
        <v>434</v>
      </c>
      <c r="R7" s="14"/>
      <c r="S7" s="14">
        <f>AVERAGE(S8:S14)</f>
        <v>107</v>
      </c>
      <c r="T7" s="13"/>
      <c r="U7" s="14">
        <f>AVERAGE(U8:U14)</f>
        <v>80.599999999999994</v>
      </c>
      <c r="V7" s="14"/>
      <c r="W7" s="14"/>
      <c r="X7" s="14">
        <f>AVERAGE(X8:X14)</f>
        <v>127.71428571428571</v>
      </c>
      <c r="Y7" s="14">
        <f>AVERAGE(Y8:Y14)</f>
        <v>14.5</v>
      </c>
      <c r="Z7" s="14">
        <f>AVERAGE(Z8:Z14)</f>
        <v>8.9499999999999993</v>
      </c>
      <c r="AA7" s="14"/>
      <c r="AB7" s="14">
        <f>AVERAGE(AB8:AB14)</f>
        <v>1172</v>
      </c>
      <c r="AC7" s="14">
        <f t="shared" ref="AC7:AG7" si="1">AVERAGE(AC8:AC14)</f>
        <v>0.7</v>
      </c>
      <c r="AD7" s="14">
        <f t="shared" si="1"/>
        <v>0.17</v>
      </c>
      <c r="AE7" s="14">
        <f t="shared" si="1"/>
        <v>18.5</v>
      </c>
      <c r="AF7" s="14">
        <f t="shared" si="1"/>
        <v>10.45</v>
      </c>
      <c r="AG7" s="14">
        <f t="shared" si="1"/>
        <v>117.5</v>
      </c>
      <c r="AH7" s="14">
        <f>AVERAGE(AH8:AH14)</f>
        <v>2.6</v>
      </c>
      <c r="AI7" s="15"/>
      <c r="AJ7" s="15"/>
      <c r="AK7" s="15"/>
      <c r="AL7" s="15"/>
      <c r="AM7" s="13">
        <f>AVERAGE(AM8:AM45)</f>
        <v>0.6</v>
      </c>
      <c r="AN7" s="13">
        <f>AVERAGE(AN8:AN45)</f>
        <v>7</v>
      </c>
      <c r="AO7" s="15"/>
      <c r="AP7" s="15"/>
      <c r="AQ7" s="15"/>
      <c r="AR7" s="15"/>
      <c r="AS7" s="15"/>
      <c r="AT7" s="15"/>
      <c r="AU7" s="13">
        <f>AVERAGE(AU8:AU45)</f>
        <v>1.45</v>
      </c>
      <c r="AV7" s="15"/>
      <c r="AW7" s="15"/>
      <c r="AX7" s="13">
        <f>AVERAGE(AX8:AX14)</f>
        <v>17.324999999999999</v>
      </c>
      <c r="AY7" s="13">
        <f t="shared" ref="AY7:BW7" si="2">AVERAGE(AY8:AY14)</f>
        <v>33.299999999999997</v>
      </c>
      <c r="AZ7" s="13">
        <f t="shared" si="2"/>
        <v>2.7025000000000001</v>
      </c>
      <c r="BA7" s="13">
        <f t="shared" si="2"/>
        <v>11.375</v>
      </c>
      <c r="BB7" s="15">
        <f t="shared" si="2"/>
        <v>2.3449999999999998</v>
      </c>
      <c r="BC7" s="15">
        <f t="shared" si="2"/>
        <v>0.69499999999999995</v>
      </c>
      <c r="BD7" s="15">
        <f t="shared" si="2"/>
        <v>2.1725000000000003</v>
      </c>
      <c r="BE7" s="15">
        <f t="shared" si="2"/>
        <v>0.34500000000000003</v>
      </c>
      <c r="BF7" s="15">
        <f t="shared" si="2"/>
        <v>2.1</v>
      </c>
      <c r="BG7" s="15">
        <f t="shared" si="2"/>
        <v>0.40749999999999997</v>
      </c>
      <c r="BH7" s="15">
        <f t="shared" si="2"/>
        <v>1.0449999999999999</v>
      </c>
      <c r="BI7" s="15">
        <f t="shared" si="2"/>
        <v>0.14250000000000002</v>
      </c>
      <c r="BJ7" s="15">
        <f t="shared" si="2"/>
        <v>0.89749999999999996</v>
      </c>
      <c r="BK7" s="15">
        <f t="shared" si="2"/>
        <v>0.14250000000000002</v>
      </c>
      <c r="BL7" s="15">
        <f t="shared" si="2"/>
        <v>47.207084468664853</v>
      </c>
      <c r="BM7" s="15">
        <f t="shared" si="2"/>
        <v>34.796238244514107</v>
      </c>
      <c r="BN7" s="15">
        <f t="shared" si="2"/>
        <v>19.726277372262775</v>
      </c>
      <c r="BO7" s="15">
        <f t="shared" si="2"/>
        <v>15.9985935302391</v>
      </c>
      <c r="BP7" s="15">
        <f t="shared" si="2"/>
        <v>10.15151515151515</v>
      </c>
      <c r="BQ7" s="15">
        <f t="shared" si="2"/>
        <v>7.9885057471264371</v>
      </c>
      <c r="BR7" s="15">
        <f t="shared" si="2"/>
        <v>7.0996732026143796</v>
      </c>
      <c r="BS7" s="15">
        <f t="shared" si="2"/>
        <v>5.9482758620689653</v>
      </c>
      <c r="BT7" s="15">
        <f t="shared" si="2"/>
        <v>3.618951612903226</v>
      </c>
      <c r="BU7" s="15">
        <f t="shared" si="2"/>
        <v>1.1341346370166425</v>
      </c>
      <c r="BV7" s="15">
        <f t="shared" si="2"/>
        <v>0.99360865170190305</v>
      </c>
      <c r="BW7" s="15">
        <f t="shared" si="2"/>
        <v>12.917306580794319</v>
      </c>
      <c r="BX7" s="15"/>
      <c r="BY7" s="15"/>
      <c r="BZ7" s="15"/>
      <c r="CA7" s="15">
        <f>AVERAGE(CA8:CA22)</f>
        <v>0.31333333333333335</v>
      </c>
      <c r="CB7" s="15"/>
      <c r="CC7" s="15">
        <f>AVERAGE(CC8:CC22)</f>
        <v>-14.100000000000001</v>
      </c>
      <c r="CD7" s="15"/>
      <c r="CE7" s="15"/>
      <c r="CF7" s="15"/>
      <c r="CG7" s="15">
        <f>AVERAGE(CG8:CG22)</f>
        <v>-9.5500000000000007</v>
      </c>
      <c r="CH7" s="15">
        <f>AVERAGE(CH8:CH22)</f>
        <v>21.155999999999999</v>
      </c>
      <c r="CI7" s="15">
        <f>AVERAGE(CI8:CI22)</f>
        <v>0.183812</v>
      </c>
      <c r="CJ7" s="15">
        <f>AVERAGE(CJ8:CJ22)</f>
        <v>7.5399999999999991</v>
      </c>
      <c r="CK7" s="15"/>
      <c r="CL7" s="15"/>
    </row>
    <row r="8" spans="1:90" ht="15.75" x14ac:dyDescent="0.25">
      <c r="A8" t="s">
        <v>104</v>
      </c>
      <c r="B8" s="2" t="s">
        <v>105</v>
      </c>
      <c r="C8" t="s">
        <v>106</v>
      </c>
      <c r="D8" s="16">
        <v>39.872255999999993</v>
      </c>
      <c r="E8" s="17">
        <v>5.0621999999999998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T8" s="1"/>
      <c r="X8" s="1">
        <v>160</v>
      </c>
      <c r="AT8" s="18"/>
      <c r="AU8" s="1"/>
      <c r="AV8" s="1"/>
      <c r="AW8" s="1"/>
      <c r="AX8" s="2">
        <v>23</v>
      </c>
      <c r="AY8" s="2">
        <v>45.4</v>
      </c>
      <c r="AZ8" s="2">
        <v>3.9</v>
      </c>
      <c r="BA8" s="2">
        <v>16</v>
      </c>
      <c r="BB8" s="2">
        <v>3.21</v>
      </c>
      <c r="BC8" s="2">
        <v>0.62</v>
      </c>
      <c r="BD8" s="2">
        <v>2.36</v>
      </c>
      <c r="BE8" s="2">
        <v>0.4</v>
      </c>
      <c r="BF8" s="2">
        <v>2.37</v>
      </c>
      <c r="BG8" s="2">
        <v>0.45</v>
      </c>
      <c r="BH8" s="2">
        <v>1.07</v>
      </c>
      <c r="BI8" s="2">
        <v>0.13</v>
      </c>
      <c r="BJ8" s="2">
        <v>0.9</v>
      </c>
      <c r="BK8" s="2">
        <v>0.14000000000000001</v>
      </c>
      <c r="BL8" s="19">
        <f t="shared" ref="BL8:BS11" si="3">AX8/BL$4</f>
        <v>62.670299727520437</v>
      </c>
      <c r="BM8" s="19">
        <f t="shared" si="3"/>
        <v>47.43991640543365</v>
      </c>
      <c r="BN8" s="19">
        <f t="shared" si="3"/>
        <v>28.467153284671529</v>
      </c>
      <c r="BO8" s="19">
        <f t="shared" si="3"/>
        <v>22.50351617440225</v>
      </c>
      <c r="BP8" s="19">
        <f t="shared" si="3"/>
        <v>13.896103896103895</v>
      </c>
      <c r="BQ8" s="19">
        <f t="shared" si="3"/>
        <v>7.126436781609196</v>
      </c>
      <c r="BR8" s="19">
        <f t="shared" si="3"/>
        <v>7.7124183006535949</v>
      </c>
      <c r="BS8" s="19">
        <f t="shared" si="3"/>
        <v>6.8965517241379315</v>
      </c>
      <c r="BT8" s="19">
        <f>BJ8/BT$4</f>
        <v>3.6290322580645165</v>
      </c>
      <c r="BU8" s="20">
        <f>BM8/((BL8*BN8)^0.5)</f>
        <v>1.1231583993674774</v>
      </c>
      <c r="BV8" s="20">
        <f>BQ8/((BP8*BR8)^0.5)</f>
        <v>0.6883837699184453</v>
      </c>
      <c r="BW8" s="20">
        <f>BL8/BT8</f>
        <v>17.269149258250074</v>
      </c>
      <c r="CF8" s="1"/>
    </row>
    <row r="9" spans="1:90" x14ac:dyDescent="0.25">
      <c r="A9" t="s">
        <v>107</v>
      </c>
      <c r="B9" s="21" t="s">
        <v>108</v>
      </c>
      <c r="C9" t="s">
        <v>106</v>
      </c>
      <c r="D9" s="16">
        <v>38.22</v>
      </c>
      <c r="E9" s="17">
        <v>1.04</v>
      </c>
      <c r="F9" s="16">
        <v>4.59</v>
      </c>
      <c r="G9" s="16">
        <v>0.63</v>
      </c>
      <c r="H9" s="16">
        <v>16.89</v>
      </c>
      <c r="I9" s="16">
        <v>2.34</v>
      </c>
      <c r="J9" s="16">
        <v>0.27</v>
      </c>
      <c r="K9" s="16">
        <v>0.02</v>
      </c>
      <c r="L9" s="16">
        <v>0.05</v>
      </c>
      <c r="M9" s="16">
        <v>0.02</v>
      </c>
      <c r="N9">
        <v>34.75</v>
      </c>
      <c r="O9">
        <v>98.82</v>
      </c>
      <c r="Q9" s="22">
        <v>465</v>
      </c>
      <c r="U9" s="22">
        <v>31</v>
      </c>
      <c r="V9" s="22" t="s">
        <v>109</v>
      </c>
      <c r="W9" s="22" t="s">
        <v>110</v>
      </c>
      <c r="X9" s="22">
        <v>96</v>
      </c>
      <c r="Y9" s="22">
        <v>16</v>
      </c>
      <c r="Z9" s="22">
        <v>10.199999999999999</v>
      </c>
      <c r="AB9" s="22">
        <v>974</v>
      </c>
      <c r="AC9" s="22">
        <v>0.7</v>
      </c>
      <c r="AD9" s="22">
        <v>0.11</v>
      </c>
      <c r="AE9" s="22">
        <v>25</v>
      </c>
      <c r="AF9" s="22">
        <v>9.6</v>
      </c>
      <c r="AG9" s="22">
        <v>115</v>
      </c>
      <c r="AH9" s="22">
        <v>2.1</v>
      </c>
      <c r="AM9" s="22">
        <v>0.7</v>
      </c>
      <c r="AN9" s="22">
        <v>8</v>
      </c>
      <c r="AT9" s="22" t="s">
        <v>110</v>
      </c>
      <c r="AU9" s="22">
        <v>1.9</v>
      </c>
      <c r="AW9" s="22" t="s">
        <v>111</v>
      </c>
      <c r="AX9" s="21">
        <v>13.9</v>
      </c>
      <c r="AY9" s="21">
        <v>20.399999999999999</v>
      </c>
      <c r="AZ9" s="21">
        <v>2.06</v>
      </c>
      <c r="BA9" s="21">
        <v>9.4</v>
      </c>
      <c r="BB9" s="21">
        <v>1.8</v>
      </c>
      <c r="BC9" s="21">
        <v>0.86</v>
      </c>
      <c r="BD9" s="21">
        <v>2.19</v>
      </c>
      <c r="BE9" s="21">
        <v>0.31</v>
      </c>
      <c r="BF9" s="21">
        <v>1.8</v>
      </c>
      <c r="BG9" s="21">
        <v>0.36</v>
      </c>
      <c r="BH9" s="21">
        <v>1.06</v>
      </c>
      <c r="BI9" s="21">
        <v>0.14000000000000001</v>
      </c>
      <c r="BJ9" s="21">
        <v>0.9</v>
      </c>
      <c r="BK9" s="21">
        <v>0.14000000000000001</v>
      </c>
      <c r="BL9" s="19">
        <f t="shared" si="3"/>
        <v>37.874659400544964</v>
      </c>
      <c r="BM9" s="19">
        <f t="shared" si="3"/>
        <v>21.316614420062695</v>
      </c>
      <c r="BN9" s="19">
        <f t="shared" si="3"/>
        <v>15.036496350364963</v>
      </c>
      <c r="BO9" s="19">
        <f t="shared" si="3"/>
        <v>13.220815752461323</v>
      </c>
      <c r="BP9" s="19">
        <f t="shared" si="3"/>
        <v>7.7922077922077921</v>
      </c>
      <c r="BQ9" s="19">
        <f t="shared" si="3"/>
        <v>9.8850574712643677</v>
      </c>
      <c r="BR9" s="19">
        <f t="shared" si="3"/>
        <v>7.1568627450980395</v>
      </c>
      <c r="BS9" s="19">
        <f t="shared" si="3"/>
        <v>5.3448275862068959</v>
      </c>
      <c r="BT9" s="19">
        <f>BJ9/BT$4</f>
        <v>3.6290322580645165</v>
      </c>
      <c r="BU9" s="20">
        <f>BM9/((BL9*BN9)^0.5)</f>
        <v>0.8932448789660824</v>
      </c>
      <c r="BV9" s="20">
        <f>BQ9/((BP9*BR9)^0.5)</f>
        <v>1.3236939741938614</v>
      </c>
      <c r="BW9" s="20">
        <f>BL9/BT9</f>
        <v>10.436572812594612</v>
      </c>
    </row>
    <row r="10" spans="1:90" x14ac:dyDescent="0.25">
      <c r="A10" t="s">
        <v>104</v>
      </c>
      <c r="B10" s="2" t="s">
        <v>112</v>
      </c>
      <c r="C10" t="s">
        <v>106</v>
      </c>
      <c r="D10" s="16">
        <v>34.229711999999999</v>
      </c>
      <c r="E10" s="17">
        <v>1.1439999999999999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T10" s="1"/>
      <c r="U10" s="1">
        <v>73</v>
      </c>
      <c r="X10" s="1">
        <v>102.00000000000001</v>
      </c>
      <c r="AX10" s="2">
        <v>21</v>
      </c>
      <c r="AY10" s="2">
        <v>43.5</v>
      </c>
      <c r="AZ10" s="2">
        <v>3.12</v>
      </c>
      <c r="BA10" s="2">
        <v>12.8</v>
      </c>
      <c r="BB10" s="2">
        <v>2.77</v>
      </c>
      <c r="BC10" s="2">
        <v>0.53</v>
      </c>
      <c r="BD10" s="2">
        <v>2.02</v>
      </c>
      <c r="BE10" s="2">
        <v>0.35</v>
      </c>
      <c r="BF10" s="2">
        <v>2.31</v>
      </c>
      <c r="BG10" s="2">
        <v>0.46</v>
      </c>
      <c r="BH10" s="2">
        <v>1.1100000000000001</v>
      </c>
      <c r="BI10" s="2">
        <v>0.16</v>
      </c>
      <c r="BJ10" s="2">
        <v>0.99</v>
      </c>
      <c r="BK10" s="2">
        <v>0.18</v>
      </c>
      <c r="BL10" s="19">
        <f t="shared" si="3"/>
        <v>57.220708446866489</v>
      </c>
      <c r="BM10" s="19">
        <f t="shared" si="3"/>
        <v>45.454545454545453</v>
      </c>
      <c r="BN10" s="19">
        <f t="shared" si="3"/>
        <v>22.773722627737225</v>
      </c>
      <c r="BO10" s="19">
        <f t="shared" si="3"/>
        <v>18.002812939521803</v>
      </c>
      <c r="BP10" s="19">
        <f t="shared" si="3"/>
        <v>11.99134199134199</v>
      </c>
      <c r="BQ10" s="19">
        <f t="shared" si="3"/>
        <v>6.0919540229885065</v>
      </c>
      <c r="BR10" s="19">
        <f t="shared" si="3"/>
        <v>6.6013071895424842</v>
      </c>
      <c r="BS10" s="19">
        <f t="shared" si="3"/>
        <v>6.0344827586206886</v>
      </c>
      <c r="BT10" s="19">
        <f>BJ10/BT$4</f>
        <v>3.9919354838709675</v>
      </c>
      <c r="BU10" s="20">
        <f>BM10/((BL10*BN10)^0.5)</f>
        <v>1.2591680357769268</v>
      </c>
      <c r="BV10" s="20">
        <f>BQ10/((BP10*BR10)^0.5)</f>
        <v>0.68471170312625662</v>
      </c>
      <c r="BW10" s="20">
        <f>BL10/BT10</f>
        <v>14.33407645941706</v>
      </c>
    </row>
    <row r="11" spans="1:90" x14ac:dyDescent="0.25">
      <c r="A11" t="s">
        <v>107</v>
      </c>
      <c r="B11" s="1" t="s">
        <v>113</v>
      </c>
      <c r="C11" t="s">
        <v>106</v>
      </c>
      <c r="D11" s="16">
        <v>30.01</v>
      </c>
      <c r="E11" s="17">
        <v>1.02</v>
      </c>
      <c r="F11" s="16">
        <v>11.19</v>
      </c>
      <c r="G11" s="16">
        <v>0.51</v>
      </c>
      <c r="H11" s="16">
        <v>23.02</v>
      </c>
      <c r="I11" s="16">
        <v>1.26</v>
      </c>
      <c r="J11" s="16">
        <v>0.22</v>
      </c>
      <c r="K11" s="16">
        <v>0.01</v>
      </c>
      <c r="L11" s="16">
        <v>0.05</v>
      </c>
      <c r="M11" s="16">
        <v>0.02</v>
      </c>
      <c r="N11">
        <v>31.92</v>
      </c>
      <c r="O11">
        <v>99.23</v>
      </c>
      <c r="Q11" s="23">
        <v>403</v>
      </c>
      <c r="U11" s="23">
        <v>11</v>
      </c>
      <c r="V11" s="23" t="s">
        <v>109</v>
      </c>
      <c r="W11" s="23" t="s">
        <v>110</v>
      </c>
      <c r="X11" s="23">
        <v>95</v>
      </c>
      <c r="Y11" s="23">
        <v>13</v>
      </c>
      <c r="Z11" s="23">
        <v>7.7</v>
      </c>
      <c r="AB11" s="23">
        <v>1370</v>
      </c>
      <c r="AC11" s="23">
        <v>0.7</v>
      </c>
      <c r="AD11" s="23">
        <v>0.23</v>
      </c>
      <c r="AE11" s="23">
        <v>12</v>
      </c>
      <c r="AF11" s="23">
        <v>11.3</v>
      </c>
      <c r="AG11" s="23">
        <v>120</v>
      </c>
      <c r="AH11" s="23">
        <v>3.1</v>
      </c>
      <c r="AM11" s="23">
        <v>0.5</v>
      </c>
      <c r="AN11" s="23">
        <v>6</v>
      </c>
      <c r="AT11" s="23" t="s">
        <v>110</v>
      </c>
      <c r="AU11" s="23">
        <v>1</v>
      </c>
      <c r="AW11" s="23" t="s">
        <v>111</v>
      </c>
      <c r="AX11" s="1">
        <v>11.4</v>
      </c>
      <c r="AY11" s="1">
        <v>23.9</v>
      </c>
      <c r="AZ11" s="1">
        <v>1.73</v>
      </c>
      <c r="BA11" s="1">
        <v>7.3</v>
      </c>
      <c r="BB11" s="1">
        <v>1.6</v>
      </c>
      <c r="BC11" s="1">
        <v>0.77</v>
      </c>
      <c r="BD11" s="1">
        <v>2.12</v>
      </c>
      <c r="BE11" s="1">
        <v>0.32</v>
      </c>
      <c r="BF11" s="1">
        <v>1.92</v>
      </c>
      <c r="BG11" s="1">
        <v>0.36</v>
      </c>
      <c r="BH11" s="1">
        <v>0.94</v>
      </c>
      <c r="BI11" s="1">
        <v>0.14000000000000001</v>
      </c>
      <c r="BJ11" s="1">
        <v>0.8</v>
      </c>
      <c r="BK11" s="1">
        <v>0.11</v>
      </c>
      <c r="BL11" s="19">
        <f t="shared" si="3"/>
        <v>31.062670299727522</v>
      </c>
      <c r="BM11" s="19">
        <f t="shared" si="3"/>
        <v>24.973876698014628</v>
      </c>
      <c r="BN11" s="19">
        <f t="shared" si="3"/>
        <v>12.627737226277372</v>
      </c>
      <c r="BO11" s="19">
        <f t="shared" si="3"/>
        <v>10.267229254571028</v>
      </c>
      <c r="BP11" s="19">
        <f t="shared" si="3"/>
        <v>6.9264069264069263</v>
      </c>
      <c r="BQ11" s="19">
        <f t="shared" si="3"/>
        <v>8.8505747126436791</v>
      </c>
      <c r="BR11" s="19">
        <f t="shared" si="3"/>
        <v>6.9281045751633989</v>
      </c>
      <c r="BS11" s="19">
        <f t="shared" si="3"/>
        <v>5.5172413793103443</v>
      </c>
      <c r="BT11" s="19">
        <f>BJ11/BT$4</f>
        <v>3.2258064516129035</v>
      </c>
      <c r="BU11" s="20">
        <f>BM11/((BL11*BN11)^0.5)</f>
        <v>1.2609672339560838</v>
      </c>
      <c r="BV11" s="20">
        <f>BQ11/((BP11*BR11)^0.5)</f>
        <v>1.2776451595690488</v>
      </c>
      <c r="BW11" s="20">
        <f>BL11/BT11</f>
        <v>9.6294277929155303</v>
      </c>
    </row>
    <row r="12" spans="1:90" x14ac:dyDescent="0.25">
      <c r="A12" t="s">
        <v>104</v>
      </c>
      <c r="B12" t="s">
        <v>114</v>
      </c>
      <c r="C12" t="s">
        <v>106</v>
      </c>
      <c r="D12" s="16">
        <v>29.968751999999999</v>
      </c>
      <c r="E12" s="17">
        <v>8.1795999999999989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>
        <v>107</v>
      </c>
      <c r="U12" s="1">
        <v>100</v>
      </c>
      <c r="X12" s="1">
        <v>164</v>
      </c>
      <c r="BL12" s="19"/>
      <c r="BM12" s="19"/>
      <c r="BN12" s="19"/>
      <c r="BO12" s="19"/>
      <c r="BP12" s="19"/>
      <c r="BQ12" s="19"/>
      <c r="BR12" s="19"/>
      <c r="BS12" s="19"/>
      <c r="BT12" s="19"/>
      <c r="BU12" s="20"/>
      <c r="BV12" s="20"/>
      <c r="BW12" s="20"/>
    </row>
    <row r="13" spans="1:90" x14ac:dyDescent="0.25">
      <c r="A13" t="s">
        <v>104</v>
      </c>
      <c r="B13" t="s">
        <v>115</v>
      </c>
      <c r="C13" t="s">
        <v>106</v>
      </c>
      <c r="D13" s="16">
        <v>29.426447999999997</v>
      </c>
      <c r="E13" s="17">
        <v>2.4882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T13" s="1"/>
      <c r="X13" s="1">
        <v>164</v>
      </c>
      <c r="BL13" s="19"/>
      <c r="BM13" s="19"/>
      <c r="BN13" s="19"/>
      <c r="BO13" s="19"/>
      <c r="BP13" s="19"/>
      <c r="BQ13" s="19"/>
      <c r="BR13" s="19"/>
      <c r="BS13" s="19"/>
      <c r="BT13" s="19"/>
      <c r="BU13" s="20"/>
      <c r="BV13" s="20"/>
      <c r="BW13" s="20"/>
    </row>
    <row r="14" spans="1:90" x14ac:dyDescent="0.25">
      <c r="A14" t="s">
        <v>104</v>
      </c>
      <c r="B14" t="s">
        <v>116</v>
      </c>
      <c r="C14" t="s">
        <v>106</v>
      </c>
      <c r="D14" s="16">
        <v>27.257231999999998</v>
      </c>
      <c r="E14" s="17">
        <v>3.1316999999999999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T14" s="1"/>
      <c r="U14" s="1">
        <v>188</v>
      </c>
      <c r="X14" s="1">
        <v>112.99999999999999</v>
      </c>
      <c r="BL14" s="19"/>
      <c r="BM14" s="19"/>
      <c r="BN14" s="19"/>
      <c r="BO14" s="19"/>
      <c r="BP14" s="19"/>
      <c r="BQ14" s="19"/>
      <c r="BR14" s="19"/>
      <c r="BS14" s="19"/>
      <c r="BT14" s="19"/>
      <c r="BU14" s="20"/>
      <c r="BV14" s="20"/>
      <c r="BW14" s="20"/>
    </row>
    <row r="15" spans="1:90" ht="15.75" x14ac:dyDescent="0.25">
      <c r="A15" t="s">
        <v>117</v>
      </c>
      <c r="B15" s="24" t="s">
        <v>118</v>
      </c>
      <c r="C15" t="s">
        <v>106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R15" s="25"/>
      <c r="AT15" s="18"/>
      <c r="AU15" s="1"/>
      <c r="AV15" s="1"/>
      <c r="AW15" s="1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19"/>
      <c r="BM15" s="19"/>
      <c r="BN15" s="19"/>
      <c r="BO15" s="19"/>
      <c r="BP15" s="19"/>
      <c r="BQ15" s="19"/>
      <c r="BR15" s="19"/>
      <c r="BS15" s="19"/>
      <c r="BT15" s="19"/>
      <c r="BU15" s="20"/>
      <c r="BV15" s="20"/>
      <c r="BW15" s="20"/>
      <c r="CA15">
        <v>0.39</v>
      </c>
      <c r="CF15" s="1"/>
      <c r="CI15">
        <v>0.11</v>
      </c>
    </row>
    <row r="16" spans="1:90" ht="15.75" x14ac:dyDescent="0.25">
      <c r="A16" t="s">
        <v>117</v>
      </c>
      <c r="B16" s="24" t="s">
        <v>119</v>
      </c>
      <c r="C16" t="s">
        <v>106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R16" s="25"/>
      <c r="AT16" s="18"/>
      <c r="AU16" s="1"/>
      <c r="AV16" s="1"/>
      <c r="AW16" s="1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19"/>
      <c r="BM16" s="19"/>
      <c r="BN16" s="19"/>
      <c r="BO16" s="19"/>
      <c r="BP16" s="19"/>
      <c r="BQ16" s="19"/>
      <c r="BR16" s="19"/>
      <c r="BS16" s="19"/>
      <c r="BT16" s="19"/>
      <c r="BU16" s="20"/>
      <c r="BV16" s="20"/>
      <c r="BW16" s="20"/>
      <c r="CA16">
        <v>0.15</v>
      </c>
      <c r="CF16" s="1"/>
      <c r="CI16">
        <v>0.05</v>
      </c>
    </row>
    <row r="17" spans="1:88" x14ac:dyDescent="0.25">
      <c r="A17" t="s">
        <v>117</v>
      </c>
      <c r="B17" s="24" t="s">
        <v>120</v>
      </c>
      <c r="C17" t="s">
        <v>106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X17" s="1"/>
      <c r="Y17" s="1"/>
      <c r="Z17" s="1"/>
      <c r="AA17" s="1"/>
      <c r="AB17" s="1"/>
      <c r="AC17" s="1"/>
      <c r="AD17" s="1"/>
      <c r="AE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CA17">
        <v>0.4</v>
      </c>
      <c r="CF17" s="1"/>
      <c r="CI17">
        <v>0.06</v>
      </c>
    </row>
    <row r="18" spans="1:88" x14ac:dyDescent="0.25">
      <c r="A18" t="s">
        <v>121</v>
      </c>
      <c r="B18" s="24">
        <v>0.1</v>
      </c>
      <c r="C18" t="s">
        <v>106</v>
      </c>
      <c r="D18" s="26"/>
      <c r="E18" s="1"/>
      <c r="F18" s="26"/>
      <c r="G18" s="1"/>
      <c r="H18" s="26"/>
      <c r="I18" s="1"/>
      <c r="J18" s="27"/>
      <c r="K18" s="27"/>
      <c r="L18" s="27"/>
      <c r="M18" s="27"/>
      <c r="N18" s="26"/>
      <c r="O18" s="26"/>
      <c r="P18" s="23"/>
      <c r="R18" s="1"/>
      <c r="S18" s="1"/>
      <c r="T18" s="1"/>
      <c r="U18" s="23"/>
      <c r="X18" s="23"/>
      <c r="AG18" s="23"/>
      <c r="AH18" s="23"/>
      <c r="AT18" s="1"/>
      <c r="AU18" s="1"/>
      <c r="CF18" s="28"/>
      <c r="CH18" s="17"/>
      <c r="CI18" s="17">
        <v>0.25651199999999996</v>
      </c>
      <c r="CJ18">
        <v>24.5</v>
      </c>
    </row>
    <row r="19" spans="1:88" x14ac:dyDescent="0.25">
      <c r="A19" t="s">
        <v>121</v>
      </c>
      <c r="B19" s="24">
        <v>0.5</v>
      </c>
      <c r="C19" t="s">
        <v>106</v>
      </c>
      <c r="D19" s="26"/>
      <c r="E19" s="1"/>
      <c r="F19" s="26"/>
      <c r="G19" s="1"/>
      <c r="H19" s="26"/>
      <c r="I19" s="1"/>
      <c r="J19" s="27"/>
      <c r="K19" s="27"/>
      <c r="L19" s="27"/>
      <c r="M19" s="27"/>
      <c r="N19" s="26"/>
      <c r="O19" s="26"/>
      <c r="P19" s="23"/>
      <c r="R19" s="1"/>
      <c r="S19" s="1"/>
      <c r="T19" s="1"/>
      <c r="U19" s="23"/>
      <c r="X19" s="23"/>
      <c r="AG19" s="23"/>
      <c r="AH19" s="23"/>
      <c r="AT19" s="1"/>
      <c r="AU19" s="1"/>
      <c r="CC19">
        <v>-10.4</v>
      </c>
      <c r="CF19" s="28"/>
      <c r="CG19">
        <v>-9.4</v>
      </c>
      <c r="CH19" s="17">
        <f>CG19+CH$5</f>
        <v>21.305999999999997</v>
      </c>
      <c r="CI19" s="17">
        <v>9.6192E-2</v>
      </c>
      <c r="CJ19">
        <v>-0.2</v>
      </c>
    </row>
    <row r="20" spans="1:88" x14ac:dyDescent="0.25">
      <c r="A20" t="s">
        <v>121</v>
      </c>
      <c r="B20" s="24">
        <v>0.95</v>
      </c>
      <c r="C20" t="s">
        <v>106</v>
      </c>
      <c r="D20" s="26"/>
      <c r="E20" s="1"/>
      <c r="F20" s="26"/>
      <c r="G20" s="1"/>
      <c r="H20" s="26"/>
      <c r="I20" s="1"/>
      <c r="J20" s="27"/>
      <c r="K20" s="27"/>
      <c r="L20" s="27"/>
      <c r="M20" s="27"/>
      <c r="N20" s="26"/>
      <c r="O20" s="26"/>
      <c r="P20" s="23"/>
      <c r="R20" s="1"/>
      <c r="S20" s="1"/>
      <c r="T20" s="1"/>
      <c r="U20" s="23"/>
      <c r="X20" s="23"/>
      <c r="AG20" s="23"/>
      <c r="AH20" s="23"/>
      <c r="AT20" s="1"/>
      <c r="AU20" s="1"/>
      <c r="CF20" s="28"/>
      <c r="CH20" s="17"/>
      <c r="CI20" s="17">
        <v>0.25651199999999996</v>
      </c>
      <c r="CJ20">
        <v>13</v>
      </c>
    </row>
    <row r="21" spans="1:88" x14ac:dyDescent="0.25">
      <c r="A21" t="s">
        <v>121</v>
      </c>
      <c r="B21" s="24">
        <v>1</v>
      </c>
      <c r="C21" t="s">
        <v>106</v>
      </c>
      <c r="D21" s="26"/>
      <c r="E21" s="1"/>
      <c r="F21" s="26"/>
      <c r="G21" s="1"/>
      <c r="H21" s="26"/>
      <c r="I21" s="1"/>
      <c r="J21" s="27"/>
      <c r="K21" s="27"/>
      <c r="L21" s="27"/>
      <c r="M21" s="27"/>
      <c r="N21" s="26"/>
      <c r="O21" s="26"/>
      <c r="P21" s="23"/>
      <c r="R21" s="1"/>
      <c r="S21" s="1"/>
      <c r="T21" s="1"/>
      <c r="U21" s="23"/>
      <c r="X21" s="23"/>
      <c r="AG21" s="23"/>
      <c r="AH21" s="23"/>
      <c r="AT21" s="1"/>
      <c r="AU21" s="1"/>
      <c r="CF21" s="28"/>
      <c r="CH21" s="17"/>
      <c r="CI21" s="17">
        <v>0.54508800000000002</v>
      </c>
      <c r="CJ21">
        <v>2.5</v>
      </c>
    </row>
    <row r="22" spans="1:88" x14ac:dyDescent="0.25">
      <c r="A22" t="s">
        <v>121</v>
      </c>
      <c r="B22" s="24">
        <v>1.9</v>
      </c>
      <c r="C22" t="s">
        <v>106</v>
      </c>
      <c r="D22" s="26"/>
      <c r="E22" s="1"/>
      <c r="F22" s="26"/>
      <c r="G22" s="1"/>
      <c r="H22" s="26"/>
      <c r="I22" s="1"/>
      <c r="J22" s="27"/>
      <c r="K22" s="27"/>
      <c r="L22" s="27"/>
      <c r="M22" s="27"/>
      <c r="N22" s="26"/>
      <c r="O22" s="26"/>
      <c r="P22" s="23"/>
      <c r="R22" s="1"/>
      <c r="S22" s="1"/>
      <c r="T22" s="1"/>
      <c r="U22" s="23"/>
      <c r="X22" s="23"/>
      <c r="AG22" s="23"/>
      <c r="AH22" s="23"/>
      <c r="AT22" s="1"/>
      <c r="AU22" s="1"/>
      <c r="CC22">
        <v>-17.8</v>
      </c>
      <c r="CF22" s="28"/>
      <c r="CG22">
        <v>-9.6999999999999993</v>
      </c>
      <c r="CH22" s="17">
        <f>CG22+CH$5</f>
        <v>21.006</v>
      </c>
      <c r="CI22" s="17">
        <v>9.6192E-2</v>
      </c>
      <c r="CJ22">
        <v>-2.1</v>
      </c>
    </row>
    <row r="23" spans="1:88" x14ac:dyDescent="0.25">
      <c r="A23" t="s">
        <v>104</v>
      </c>
      <c r="B23" t="s">
        <v>122</v>
      </c>
      <c r="C23" t="s">
        <v>123</v>
      </c>
      <c r="D23" s="16">
        <v>17.276256</v>
      </c>
      <c r="E23" s="17">
        <v>2.3166000000000002</v>
      </c>
      <c r="U23" s="1">
        <v>98</v>
      </c>
      <c r="X23" s="1">
        <v>211</v>
      </c>
      <c r="AF23">
        <v>9.85</v>
      </c>
      <c r="AX23">
        <v>21.7</v>
      </c>
      <c r="AY23">
        <v>54.6</v>
      </c>
      <c r="AZ23">
        <v>3.52</v>
      </c>
      <c r="BA23">
        <v>14.8</v>
      </c>
      <c r="BB23">
        <v>3.18</v>
      </c>
      <c r="BC23">
        <v>0.57999999999999996</v>
      </c>
      <c r="BD23">
        <v>2.1800000000000002</v>
      </c>
      <c r="BE23">
        <v>0.37</v>
      </c>
      <c r="BF23">
        <v>2.21</v>
      </c>
      <c r="BG23">
        <v>0.46</v>
      </c>
      <c r="BH23">
        <v>1.1599999999999999</v>
      </c>
      <c r="BI23">
        <v>0.17</v>
      </c>
      <c r="BJ23">
        <v>1.05</v>
      </c>
      <c r="BK23">
        <v>0.17</v>
      </c>
      <c r="BL23" s="19">
        <f t="shared" ref="BL23:BS24" si="4">AX23/BL$4</f>
        <v>59.128065395095369</v>
      </c>
      <c r="BM23" s="19">
        <f t="shared" si="4"/>
        <v>57.05329153605016</v>
      </c>
      <c r="BN23" s="19">
        <f t="shared" si="4"/>
        <v>25.693430656934304</v>
      </c>
      <c r="BO23" s="19">
        <f t="shared" si="4"/>
        <v>20.815752461322084</v>
      </c>
      <c r="BP23" s="19">
        <f t="shared" si="4"/>
        <v>13.766233766233766</v>
      </c>
      <c r="BQ23" s="19">
        <f t="shared" si="4"/>
        <v>6.666666666666667</v>
      </c>
      <c r="BR23" s="19">
        <f t="shared" si="4"/>
        <v>7.1241830065359482</v>
      </c>
      <c r="BS23" s="19">
        <f t="shared" si="4"/>
        <v>6.3793103448275854</v>
      </c>
      <c r="BT23" s="19">
        <f>BJ23/BT$4</f>
        <v>4.2338709677419359</v>
      </c>
      <c r="BU23" s="20">
        <f>BM23/((BL23*BN23)^0.5)</f>
        <v>1.463769932357958</v>
      </c>
      <c r="BV23" s="20">
        <f>BQ23/((BP23*BR23)^0.5)</f>
        <v>0.67318377069660995</v>
      </c>
      <c r="BW23" s="20">
        <f>BL23/BT23</f>
        <v>13.96548592188919</v>
      </c>
    </row>
    <row r="24" spans="1:88" x14ac:dyDescent="0.25">
      <c r="A24" t="s">
        <v>104</v>
      </c>
      <c r="B24" t="s">
        <v>124</v>
      </c>
      <c r="C24" t="s">
        <v>123</v>
      </c>
      <c r="D24" s="16">
        <v>15.610607999999999</v>
      </c>
      <c r="E24" s="17">
        <v>3.4177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>
        <f>0.033*10000</f>
        <v>330</v>
      </c>
      <c r="U24" s="1">
        <v>60</v>
      </c>
      <c r="W24" s="1"/>
      <c r="X24" s="1">
        <v>2610</v>
      </c>
      <c r="AF24">
        <v>11.9</v>
      </c>
      <c r="AX24">
        <v>26.4</v>
      </c>
      <c r="AY24">
        <v>86</v>
      </c>
      <c r="AZ24">
        <v>4.04</v>
      </c>
      <c r="BA24">
        <v>17</v>
      </c>
      <c r="BB24">
        <v>4.8600000000000003</v>
      </c>
      <c r="BC24">
        <v>1.1200000000000001</v>
      </c>
      <c r="BD24">
        <v>3.3</v>
      </c>
      <c r="BE24">
        <v>0.55000000000000004</v>
      </c>
      <c r="BF24">
        <v>3.34</v>
      </c>
      <c r="BG24">
        <v>0.64</v>
      </c>
      <c r="BH24">
        <v>1.53</v>
      </c>
      <c r="BI24">
        <v>0.21</v>
      </c>
      <c r="BJ24">
        <v>1.26</v>
      </c>
      <c r="BK24">
        <v>0.19</v>
      </c>
      <c r="BL24" s="19">
        <f t="shared" si="4"/>
        <v>71.934604904632153</v>
      </c>
      <c r="BM24" s="19">
        <f t="shared" si="4"/>
        <v>89.864158829676072</v>
      </c>
      <c r="BN24" s="19">
        <f t="shared" si="4"/>
        <v>29.48905109489051</v>
      </c>
      <c r="BO24" s="19">
        <f t="shared" si="4"/>
        <v>23.909985935302391</v>
      </c>
      <c r="BP24" s="19">
        <f t="shared" si="4"/>
        <v>21.038961038961041</v>
      </c>
      <c r="BQ24" s="19">
        <f t="shared" si="4"/>
        <v>12.873563218390807</v>
      </c>
      <c r="BR24" s="19">
        <f t="shared" si="4"/>
        <v>10.784313725490195</v>
      </c>
      <c r="BS24" s="19">
        <f t="shared" si="4"/>
        <v>9.4827586206896548</v>
      </c>
      <c r="BT24" s="19">
        <f>BJ24/BT$4</f>
        <v>5.080645161290323</v>
      </c>
      <c r="BU24" s="20">
        <f>BM24/((BL24*BN24)^0.5)</f>
        <v>1.9511343876318423</v>
      </c>
      <c r="BV24" s="20">
        <f>BQ24/((BP24*BR24)^0.5)</f>
        <v>0.85465407692691786</v>
      </c>
      <c r="BW24" s="20">
        <f>BL24/BT24</f>
        <v>14.158557155832359</v>
      </c>
    </row>
    <row r="25" spans="1:88" x14ac:dyDescent="0.25">
      <c r="A25" t="s">
        <v>104</v>
      </c>
      <c r="B25" t="s">
        <v>125</v>
      </c>
      <c r="C25" t="s">
        <v>123</v>
      </c>
      <c r="D25" s="16">
        <v>11.272176</v>
      </c>
      <c r="E25" s="17">
        <v>2.4739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>
        <f>0.0225*10000</f>
        <v>225</v>
      </c>
      <c r="U25" s="1">
        <v>73</v>
      </c>
      <c r="W25" s="1"/>
      <c r="X25" s="1">
        <v>212</v>
      </c>
      <c r="BL25" s="19"/>
      <c r="BM25" s="19"/>
      <c r="BN25" s="19"/>
      <c r="BO25" s="19"/>
      <c r="BP25" s="19"/>
      <c r="BQ25" s="19"/>
      <c r="BR25" s="19"/>
      <c r="BS25" s="19"/>
      <c r="BT25" s="19"/>
      <c r="BU25" s="20"/>
      <c r="BV25" s="20"/>
      <c r="BW25" s="20"/>
    </row>
    <row r="26" spans="1:88" ht="15.75" x14ac:dyDescent="0.25">
      <c r="A26" t="s">
        <v>117</v>
      </c>
      <c r="B26" s="24" t="s">
        <v>126</v>
      </c>
      <c r="C26" t="s">
        <v>123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R26" s="25"/>
      <c r="AT26" s="18"/>
      <c r="AU26" s="1"/>
      <c r="AV26" s="1"/>
      <c r="AW26" s="1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19"/>
      <c r="BM26" s="19"/>
      <c r="BN26" s="19"/>
      <c r="BO26" s="19"/>
      <c r="BP26" s="19"/>
      <c r="BQ26" s="19"/>
      <c r="BR26" s="19"/>
      <c r="BS26" s="19"/>
      <c r="BT26" s="19"/>
      <c r="BU26" s="20"/>
      <c r="BV26" s="20"/>
      <c r="BW26" s="20"/>
      <c r="CA26">
        <v>0.93</v>
      </c>
      <c r="CF26" s="1"/>
      <c r="CI26">
        <v>0.04</v>
      </c>
    </row>
    <row r="27" spans="1:88" ht="15.75" x14ac:dyDescent="0.25">
      <c r="A27" t="s">
        <v>117</v>
      </c>
      <c r="B27" s="24" t="s">
        <v>127</v>
      </c>
      <c r="C27" t="s">
        <v>123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R27" s="25"/>
      <c r="AT27" s="18"/>
      <c r="AU27" s="1"/>
      <c r="AV27" s="1"/>
      <c r="AW27" s="1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19"/>
      <c r="BM27" s="19"/>
      <c r="BN27" s="19"/>
      <c r="BO27" s="19"/>
      <c r="BP27" s="19"/>
      <c r="BQ27" s="19"/>
      <c r="BR27" s="19"/>
      <c r="BS27" s="19"/>
      <c r="BT27" s="19"/>
      <c r="BU27" s="20"/>
      <c r="BV27" s="20"/>
      <c r="BW27" s="20"/>
      <c r="CA27">
        <v>0.33</v>
      </c>
      <c r="CF27" s="1"/>
      <c r="CI27">
        <v>0.06</v>
      </c>
    </row>
    <row r="28" spans="1:88" x14ac:dyDescent="0.25">
      <c r="A28" t="s">
        <v>117</v>
      </c>
      <c r="B28" s="24" t="s">
        <v>128</v>
      </c>
      <c r="C28" t="s">
        <v>123</v>
      </c>
      <c r="D28" s="26"/>
      <c r="E28" s="1"/>
      <c r="F28" s="26"/>
      <c r="G28" s="1"/>
      <c r="H28" s="26"/>
      <c r="I28" s="1"/>
      <c r="J28" s="27"/>
      <c r="K28" s="27"/>
      <c r="L28" s="27"/>
      <c r="M28" s="27"/>
      <c r="N28" s="26"/>
      <c r="O28" s="26"/>
      <c r="P28" s="23"/>
      <c r="R28" s="1"/>
      <c r="S28" s="1"/>
      <c r="T28" s="1"/>
      <c r="U28" s="23"/>
      <c r="X28" s="23"/>
      <c r="AG28" s="23"/>
      <c r="AH28" s="23"/>
      <c r="AT28" s="1"/>
      <c r="AU28" s="1"/>
      <c r="CA28">
        <v>0.57999999999999996</v>
      </c>
      <c r="CF28" s="28"/>
      <c r="CI28">
        <v>0.05</v>
      </c>
    </row>
    <row r="29" spans="1:88" x14ac:dyDescent="0.25">
      <c r="A29" t="s">
        <v>121</v>
      </c>
      <c r="B29" s="24">
        <v>-6.5</v>
      </c>
      <c r="C29" t="s">
        <v>123</v>
      </c>
      <c r="D29" s="26"/>
      <c r="E29" s="1"/>
      <c r="F29" s="26"/>
      <c r="G29" s="1"/>
      <c r="H29" s="26"/>
      <c r="I29" s="1"/>
      <c r="J29" s="27"/>
      <c r="K29" s="27"/>
      <c r="L29" s="27"/>
      <c r="M29" s="27"/>
      <c r="N29" s="26"/>
      <c r="O29" s="26"/>
      <c r="P29" s="23"/>
      <c r="R29" s="1"/>
      <c r="S29" s="1"/>
      <c r="T29" s="1"/>
      <c r="U29" s="23"/>
      <c r="X29" s="23"/>
      <c r="AG29" s="23"/>
      <c r="AH29" s="23"/>
      <c r="AT29" s="1"/>
      <c r="AU29" s="1"/>
      <c r="CB29">
        <v>-15.6</v>
      </c>
      <c r="CE29">
        <v>-11.4</v>
      </c>
      <c r="CF29" s="28"/>
      <c r="CH29" s="17"/>
      <c r="CI29" s="17">
        <v>1.987968</v>
      </c>
      <c r="CJ29">
        <v>-29.5</v>
      </c>
    </row>
    <row r="30" spans="1:88" x14ac:dyDescent="0.25">
      <c r="A30" t="s">
        <v>121</v>
      </c>
      <c r="B30" s="24">
        <v>-1.8</v>
      </c>
      <c r="C30" t="s">
        <v>123</v>
      </c>
      <c r="D30" s="26"/>
      <c r="E30" s="1"/>
      <c r="F30" s="26"/>
      <c r="G30" s="1"/>
      <c r="H30" s="26"/>
      <c r="I30" s="1"/>
      <c r="J30" s="27"/>
      <c r="K30" s="27"/>
      <c r="L30" s="27"/>
      <c r="M30" s="27"/>
      <c r="N30" s="26"/>
      <c r="O30" s="26"/>
      <c r="P30" s="23"/>
      <c r="R30" s="1"/>
      <c r="S30" s="1"/>
      <c r="T30" s="1"/>
      <c r="U30" s="23"/>
      <c r="X30" s="23"/>
      <c r="AG30" s="23"/>
      <c r="AH30" s="23"/>
      <c r="AT30" s="1"/>
      <c r="AU30" s="1"/>
      <c r="CB30">
        <v>-11.9</v>
      </c>
      <c r="CE30">
        <v>-21</v>
      </c>
      <c r="CF30" s="28"/>
      <c r="CH30" s="17"/>
      <c r="CI30" s="17">
        <v>1.539072</v>
      </c>
      <c r="CJ30">
        <v>-22.6</v>
      </c>
    </row>
    <row r="31" spans="1:88" x14ac:dyDescent="0.25">
      <c r="A31" t="s">
        <v>121</v>
      </c>
      <c r="B31" s="24">
        <v>-0.65</v>
      </c>
      <c r="C31" t="s">
        <v>123</v>
      </c>
      <c r="D31" s="26"/>
      <c r="E31" s="1"/>
      <c r="F31" s="26"/>
      <c r="G31" s="1"/>
      <c r="H31" s="26"/>
      <c r="I31" s="1"/>
      <c r="J31" s="27"/>
      <c r="K31" s="27"/>
      <c r="L31" s="27"/>
      <c r="M31" s="27"/>
      <c r="N31" s="26"/>
      <c r="O31" s="26"/>
      <c r="P31" s="23"/>
      <c r="R31" s="1"/>
      <c r="S31" s="1"/>
      <c r="T31" s="1"/>
      <c r="U31" s="23"/>
      <c r="X31" s="23"/>
      <c r="AG31" s="23"/>
      <c r="AH31" s="23"/>
      <c r="AT31" s="1"/>
      <c r="AU31" s="1"/>
      <c r="CB31">
        <v>-5.8</v>
      </c>
      <c r="CE31">
        <v>-16.7</v>
      </c>
      <c r="CF31" s="28"/>
      <c r="CH31" s="17"/>
      <c r="CI31" s="17">
        <v>0.25651199999999996</v>
      </c>
      <c r="CJ31">
        <v>23.3</v>
      </c>
    </row>
    <row r="32" spans="1:88" x14ac:dyDescent="0.25">
      <c r="A32" t="s">
        <v>121</v>
      </c>
      <c r="B32" s="24">
        <v>-0.3</v>
      </c>
      <c r="C32" t="s">
        <v>123</v>
      </c>
      <c r="D32" s="26"/>
      <c r="E32" s="1"/>
      <c r="F32" s="26"/>
      <c r="G32" s="1"/>
      <c r="H32" s="26"/>
      <c r="I32" s="1"/>
      <c r="J32" s="27"/>
      <c r="K32" s="27"/>
      <c r="L32" s="27"/>
      <c r="M32" s="27"/>
      <c r="N32" s="26"/>
      <c r="O32" s="26"/>
      <c r="P32" s="23"/>
      <c r="R32" s="1"/>
      <c r="S32" s="1"/>
      <c r="T32" s="1"/>
      <c r="U32" s="23"/>
      <c r="X32" s="23"/>
      <c r="AG32" s="23"/>
      <c r="AH32" s="23"/>
      <c r="AT32" s="1"/>
      <c r="AU32" s="1"/>
      <c r="CB32">
        <v>-17.8</v>
      </c>
      <c r="CE32">
        <v>-11.5</v>
      </c>
      <c r="CF32" s="28"/>
      <c r="CH32" s="17"/>
      <c r="CI32" s="17">
        <v>3.2705280000000001</v>
      </c>
      <c r="CJ32">
        <v>-28.2</v>
      </c>
    </row>
    <row r="33" spans="1:88" ht="15.75" x14ac:dyDescent="0.25">
      <c r="A33" t="s">
        <v>117</v>
      </c>
      <c r="B33" s="24" t="s">
        <v>129</v>
      </c>
      <c r="C33" t="s">
        <v>130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R33" s="25"/>
      <c r="AT33" s="18"/>
      <c r="AU33" s="1"/>
      <c r="AV33" s="1"/>
      <c r="AW33" s="1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19"/>
      <c r="BM33" s="19"/>
      <c r="BN33" s="19"/>
      <c r="BO33" s="19"/>
      <c r="BP33" s="19"/>
      <c r="BQ33" s="19"/>
      <c r="BR33" s="19"/>
      <c r="BS33" s="19"/>
      <c r="BT33" s="19"/>
      <c r="BU33" s="20"/>
      <c r="BV33" s="20"/>
      <c r="BW33" s="20"/>
      <c r="CA33">
        <v>2.72</v>
      </c>
      <c r="CF33" s="1"/>
      <c r="CI33">
        <v>1.86</v>
      </c>
    </row>
    <row r="34" spans="1:88" ht="15.75" x14ac:dyDescent="0.25">
      <c r="A34" t="s">
        <v>117</v>
      </c>
      <c r="B34" s="24" t="s">
        <v>131</v>
      </c>
      <c r="C34" t="s">
        <v>130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R34" s="25"/>
      <c r="AT34" s="18"/>
      <c r="AU34" s="1"/>
      <c r="AV34" s="1"/>
      <c r="AW34" s="1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19"/>
      <c r="BM34" s="19"/>
      <c r="BN34" s="19"/>
      <c r="BO34" s="19"/>
      <c r="BP34" s="19"/>
      <c r="BQ34" s="19"/>
      <c r="BR34" s="19"/>
      <c r="BS34" s="19"/>
      <c r="BT34" s="19"/>
      <c r="BU34" s="20"/>
      <c r="BV34" s="20"/>
      <c r="BW34" s="20"/>
      <c r="CA34">
        <v>0.74</v>
      </c>
      <c r="CF34" s="1"/>
      <c r="CI34">
        <v>1.1499999999999999</v>
      </c>
    </row>
    <row r="35" spans="1:88" ht="15.75" x14ac:dyDescent="0.25">
      <c r="A35" t="s">
        <v>117</v>
      </c>
      <c r="B35" s="24" t="s">
        <v>132</v>
      </c>
      <c r="C35" t="s">
        <v>130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R35" s="25"/>
      <c r="AT35" s="18"/>
      <c r="AU35" s="1"/>
      <c r="AV35" s="1"/>
      <c r="AW35" s="1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19"/>
      <c r="BM35" s="19"/>
      <c r="BN35" s="19"/>
      <c r="BO35" s="19"/>
      <c r="BP35" s="19"/>
      <c r="BQ35" s="19"/>
      <c r="BR35" s="19"/>
      <c r="BS35" s="19"/>
      <c r="BT35" s="19"/>
      <c r="BU35" s="20"/>
      <c r="BV35" s="20"/>
      <c r="BW35" s="20"/>
      <c r="CA35">
        <v>1.19</v>
      </c>
      <c r="CF35" s="1"/>
      <c r="CI35">
        <v>0.41</v>
      </c>
    </row>
    <row r="36" spans="1:88" ht="15.75" x14ac:dyDescent="0.25">
      <c r="A36" t="s">
        <v>117</v>
      </c>
      <c r="B36" s="24" t="s">
        <v>133</v>
      </c>
      <c r="C36" t="s">
        <v>130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R36" s="25"/>
      <c r="AT36" s="18"/>
      <c r="AU36" s="1"/>
      <c r="AV36" s="1"/>
      <c r="AW36" s="1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19"/>
      <c r="BM36" s="19"/>
      <c r="BN36" s="19"/>
      <c r="BO36" s="19"/>
      <c r="BP36" s="19"/>
      <c r="BQ36" s="19"/>
      <c r="BR36" s="19"/>
      <c r="BS36" s="19"/>
      <c r="BT36" s="19"/>
      <c r="BU36" s="20"/>
      <c r="BV36" s="20"/>
      <c r="BW36" s="20"/>
      <c r="CA36">
        <v>1.1200000000000001</v>
      </c>
      <c r="CF36" s="1"/>
      <c r="CI36">
        <v>0.68</v>
      </c>
    </row>
    <row r="37" spans="1:88" x14ac:dyDescent="0.25">
      <c r="A37" t="s">
        <v>117</v>
      </c>
      <c r="B37" s="24" t="s">
        <v>134</v>
      </c>
      <c r="C37" t="s">
        <v>130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X37" s="1"/>
      <c r="Y37" s="1"/>
      <c r="Z37" s="1"/>
      <c r="AA37" s="1"/>
      <c r="AB37" s="1"/>
      <c r="AC37" s="1"/>
      <c r="AD37" s="1"/>
      <c r="AE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BL37" s="19"/>
      <c r="BM37" s="19"/>
      <c r="BN37" s="19"/>
      <c r="BO37" s="19"/>
      <c r="BP37" s="19"/>
      <c r="BQ37" s="19"/>
      <c r="BR37" s="19"/>
      <c r="BS37" s="19"/>
      <c r="BT37" s="16"/>
      <c r="BU37" s="20"/>
      <c r="BV37" s="20"/>
      <c r="BW37" s="20"/>
      <c r="CA37">
        <v>0.57999999999999996</v>
      </c>
      <c r="CF37" s="1"/>
      <c r="CI37">
        <v>0.13</v>
      </c>
    </row>
    <row r="38" spans="1:88" x14ac:dyDescent="0.25">
      <c r="A38" t="s">
        <v>121</v>
      </c>
      <c r="B38" s="24">
        <v>-11</v>
      </c>
      <c r="C38" t="s">
        <v>130</v>
      </c>
      <c r="D38" s="26"/>
      <c r="E38" s="1"/>
      <c r="F38" s="26"/>
      <c r="G38" s="1"/>
      <c r="H38" s="26"/>
      <c r="I38" s="1"/>
      <c r="J38" s="27"/>
      <c r="K38" s="27"/>
      <c r="L38" s="27"/>
      <c r="M38" s="27"/>
      <c r="N38" s="26"/>
      <c r="O38" s="26"/>
      <c r="P38" s="23"/>
      <c r="R38" s="1"/>
      <c r="S38" s="1"/>
      <c r="T38" s="1"/>
      <c r="U38" s="23"/>
      <c r="X38" s="23"/>
      <c r="AG38" s="23"/>
      <c r="AH38" s="23"/>
      <c r="AT38" s="1"/>
      <c r="AU38" s="1"/>
      <c r="CF38" s="28"/>
      <c r="CH38" s="17"/>
      <c r="CI38" s="17">
        <v>9.6192E-2</v>
      </c>
      <c r="CJ38">
        <v>-23.5</v>
      </c>
    </row>
    <row r="39" spans="1:88" x14ac:dyDescent="0.25">
      <c r="A39" t="s">
        <v>121</v>
      </c>
      <c r="B39" s="24">
        <v>-9</v>
      </c>
      <c r="C39" t="s">
        <v>130</v>
      </c>
      <c r="D39" s="26"/>
      <c r="E39" s="1"/>
      <c r="F39" s="26"/>
      <c r="G39" s="1"/>
      <c r="H39" s="26"/>
      <c r="I39" s="1"/>
      <c r="J39" s="27"/>
      <c r="K39" s="27"/>
      <c r="L39" s="27"/>
      <c r="M39" s="27"/>
      <c r="N39" s="26"/>
      <c r="O39" s="26"/>
      <c r="P39" s="23"/>
      <c r="R39" s="1"/>
      <c r="S39" s="1"/>
      <c r="T39" s="1"/>
      <c r="U39" s="23"/>
      <c r="X39" s="23"/>
      <c r="AG39" s="23"/>
      <c r="AH39" s="23"/>
      <c r="AT39" s="1"/>
      <c r="AU39" s="1"/>
      <c r="CF39" s="28"/>
      <c r="CH39" s="17"/>
      <c r="CI39" s="17">
        <v>0.22444800000000004</v>
      </c>
      <c r="CJ39">
        <v>-28.7</v>
      </c>
    </row>
    <row r="40" spans="1:88" x14ac:dyDescent="0.25">
      <c r="A40" t="s">
        <v>121</v>
      </c>
      <c r="B40" s="24">
        <v>-5</v>
      </c>
      <c r="C40" t="s">
        <v>130</v>
      </c>
      <c r="D40" s="26"/>
      <c r="E40" s="1"/>
      <c r="F40" s="26"/>
      <c r="G40" s="1"/>
      <c r="H40" s="26"/>
      <c r="I40" s="1"/>
      <c r="J40" s="27"/>
      <c r="K40" s="27"/>
      <c r="L40" s="27"/>
      <c r="M40" s="27"/>
      <c r="N40" s="26"/>
      <c r="O40" s="26"/>
      <c r="P40" s="23"/>
      <c r="R40" s="1"/>
      <c r="S40" s="1"/>
      <c r="T40" s="1"/>
      <c r="U40" s="23"/>
      <c r="X40" s="23"/>
      <c r="AG40" s="23"/>
      <c r="AH40" s="23"/>
      <c r="AT40" s="1"/>
      <c r="AU40" s="1"/>
      <c r="CF40" s="28"/>
      <c r="CH40" s="17"/>
      <c r="CI40" s="17">
        <v>2.0841599999999998</v>
      </c>
      <c r="CJ40">
        <v>-32.200000000000003</v>
      </c>
    </row>
    <row r="41" spans="1:88" x14ac:dyDescent="0.25">
      <c r="A41" t="s">
        <v>121</v>
      </c>
      <c r="B41" s="24">
        <v>-2.9</v>
      </c>
      <c r="C41" t="s">
        <v>130</v>
      </c>
      <c r="D41" s="26"/>
      <c r="E41" s="1"/>
      <c r="F41" s="26"/>
      <c r="G41" s="1"/>
      <c r="H41" s="26"/>
      <c r="I41" s="1"/>
      <c r="J41" s="27"/>
      <c r="K41" s="27"/>
      <c r="L41" s="27"/>
      <c r="M41" s="27"/>
      <c r="N41" s="26"/>
      <c r="O41" s="26"/>
      <c r="P41" s="23"/>
      <c r="R41" s="1"/>
      <c r="S41" s="1"/>
      <c r="T41" s="1"/>
      <c r="U41" s="23"/>
      <c r="X41" s="23"/>
      <c r="AG41" s="23"/>
      <c r="AH41" s="23"/>
      <c r="AT41" s="1"/>
      <c r="AU41" s="1"/>
      <c r="CF41" s="28"/>
      <c r="CH41" s="17"/>
      <c r="CI41" s="17">
        <v>0.54508800000000002</v>
      </c>
      <c r="CJ41">
        <v>-21.2</v>
      </c>
    </row>
    <row r="42" spans="1:88" ht="15.75" x14ac:dyDescent="0.25">
      <c r="A42" t="s">
        <v>117</v>
      </c>
      <c r="B42" s="24" t="s">
        <v>135</v>
      </c>
      <c r="C42" t="s">
        <v>136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R42" s="25"/>
      <c r="AT42" s="18"/>
      <c r="AU42" s="1"/>
      <c r="AV42" s="1"/>
      <c r="AW42" s="1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19"/>
      <c r="BM42" s="19"/>
      <c r="BN42" s="19"/>
      <c r="BO42" s="19"/>
      <c r="BP42" s="19"/>
      <c r="BQ42" s="19"/>
      <c r="BR42" s="19"/>
      <c r="BS42" s="19"/>
      <c r="BT42" s="19"/>
      <c r="BU42" s="20"/>
      <c r="BV42" s="20"/>
      <c r="BW42" s="20"/>
      <c r="CA42">
        <v>0.27</v>
      </c>
      <c r="CF42" s="1"/>
      <c r="CI42">
        <v>0.06</v>
      </c>
    </row>
    <row r="43" spans="1:88" ht="15.75" x14ac:dyDescent="0.25">
      <c r="A43" t="s">
        <v>117</v>
      </c>
      <c r="B43" s="24" t="s">
        <v>137</v>
      </c>
      <c r="C43" t="s">
        <v>136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R43" s="25"/>
      <c r="AT43" s="18"/>
      <c r="AU43" s="1"/>
      <c r="AV43" s="1"/>
      <c r="AW43" s="1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19"/>
      <c r="BM43" s="19"/>
      <c r="BN43" s="19"/>
      <c r="BO43" s="19"/>
      <c r="BP43" s="19"/>
      <c r="BQ43" s="19"/>
      <c r="BR43" s="19"/>
      <c r="BS43" s="19"/>
      <c r="BT43" s="19"/>
      <c r="BU43" s="20"/>
      <c r="BV43" s="20"/>
      <c r="BW43" s="20"/>
      <c r="CA43">
        <v>0.49</v>
      </c>
      <c r="CF43" s="1"/>
      <c r="CI43">
        <v>0.05</v>
      </c>
    </row>
    <row r="44" spans="1:88" ht="15.75" x14ac:dyDescent="0.25">
      <c r="A44" t="s">
        <v>117</v>
      </c>
      <c r="B44" s="24" t="s">
        <v>138</v>
      </c>
      <c r="C44" t="s">
        <v>136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R44" s="25"/>
      <c r="AT44" s="18"/>
      <c r="AU44" s="1"/>
      <c r="AV44" s="1"/>
      <c r="AW44" s="1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9"/>
      <c r="BM44" s="29"/>
      <c r="BN44" s="29"/>
      <c r="BO44" s="29"/>
      <c r="BP44" s="29"/>
      <c r="BQ44" s="29"/>
      <c r="BR44" s="29"/>
      <c r="BS44" s="29"/>
      <c r="BT44" s="19"/>
      <c r="BU44" s="30"/>
      <c r="BV44" s="30"/>
      <c r="BW44" s="30"/>
      <c r="CA44">
        <v>1.31</v>
      </c>
      <c r="CF44" s="1"/>
      <c r="CI44">
        <v>0.19</v>
      </c>
    </row>
    <row r="45" spans="1:88" x14ac:dyDescent="0.25">
      <c r="A45" t="s">
        <v>121</v>
      </c>
      <c r="B45" s="24">
        <v>-3</v>
      </c>
      <c r="C45" t="s">
        <v>136</v>
      </c>
      <c r="D45" s="26"/>
      <c r="E45" s="1"/>
      <c r="F45" s="26"/>
      <c r="G45" s="1"/>
      <c r="H45" s="26"/>
      <c r="I45" s="1"/>
      <c r="J45" s="27"/>
      <c r="K45" s="27"/>
      <c r="L45" s="27"/>
      <c r="M45" s="27"/>
      <c r="N45" s="26"/>
      <c r="O45" s="26"/>
      <c r="P45" s="23"/>
      <c r="R45" s="1"/>
      <c r="S45" s="1"/>
      <c r="T45" s="1"/>
      <c r="U45" s="23"/>
      <c r="X45" s="23"/>
      <c r="AG45" s="23"/>
      <c r="AH45" s="23"/>
      <c r="AT45" s="1"/>
      <c r="AU45" s="1"/>
      <c r="BL45" s="2"/>
      <c r="BM45" s="2"/>
      <c r="BN45" s="2"/>
      <c r="BO45" s="2"/>
      <c r="BP45" s="2"/>
      <c r="BQ45" s="2"/>
      <c r="BR45" s="2"/>
      <c r="BS45" s="2"/>
      <c r="BU45" s="2"/>
      <c r="BV45" s="2"/>
      <c r="BW45" s="2"/>
      <c r="CF45" s="28"/>
      <c r="CH45" s="17"/>
      <c r="CI45" s="17">
        <v>1.2825600000000001</v>
      </c>
      <c r="CJ45">
        <v>-26.5</v>
      </c>
    </row>
    <row r="46" spans="1:88" x14ac:dyDescent="0.25">
      <c r="A46" t="s">
        <v>121</v>
      </c>
      <c r="B46" s="24">
        <v>1.7</v>
      </c>
      <c r="C46" t="s">
        <v>136</v>
      </c>
      <c r="D46" s="26"/>
      <c r="E46" s="1"/>
      <c r="F46" s="26"/>
      <c r="G46" s="1"/>
      <c r="H46" s="26"/>
      <c r="I46" s="1"/>
      <c r="J46" s="27"/>
      <c r="K46" s="27"/>
      <c r="L46" s="27"/>
      <c r="M46" s="27"/>
      <c r="N46" s="26"/>
      <c r="O46" s="26"/>
      <c r="P46" s="23"/>
      <c r="R46" s="1"/>
      <c r="S46" s="1"/>
      <c r="T46" s="1"/>
      <c r="U46" s="23"/>
      <c r="X46" s="23"/>
      <c r="AG46" s="23"/>
      <c r="AH46" s="23"/>
      <c r="AT46" s="1"/>
      <c r="AU46" s="1"/>
      <c r="CF46" s="28"/>
      <c r="CI46" s="17">
        <v>0.22</v>
      </c>
      <c r="CJ46">
        <v>-5.4</v>
      </c>
    </row>
    <row r="47" spans="1:88" x14ac:dyDescent="0.25">
      <c r="A47" t="s">
        <v>121</v>
      </c>
      <c r="B47" s="24">
        <v>2.5</v>
      </c>
      <c r="C47" t="s">
        <v>136</v>
      </c>
      <c r="D47" s="26"/>
      <c r="E47" s="1"/>
      <c r="F47" s="26"/>
      <c r="G47" s="1"/>
      <c r="H47" s="26"/>
      <c r="I47" s="1"/>
      <c r="J47" s="27"/>
      <c r="K47" s="27"/>
      <c r="L47" s="27"/>
      <c r="M47" s="27"/>
      <c r="N47" s="26"/>
      <c r="O47" s="26"/>
      <c r="P47" s="23"/>
      <c r="R47" s="1"/>
      <c r="S47" s="1"/>
      <c r="T47" s="1"/>
      <c r="U47" s="23"/>
      <c r="X47" s="23"/>
      <c r="AG47" s="23"/>
      <c r="AH47" s="23"/>
      <c r="AT47" s="1"/>
      <c r="AU47" s="1"/>
      <c r="CF47" s="28"/>
      <c r="CH47" s="17"/>
      <c r="CI47" s="17">
        <v>6.4127999999999991E-2</v>
      </c>
      <c r="CJ47">
        <v>-14.2</v>
      </c>
    </row>
    <row r="48" spans="1:88" x14ac:dyDescent="0.25">
      <c r="A48" t="s">
        <v>104</v>
      </c>
      <c r="B48" t="s">
        <v>139</v>
      </c>
      <c r="C48" t="s">
        <v>140</v>
      </c>
      <c r="AF48">
        <v>11.8</v>
      </c>
      <c r="AX48">
        <v>20.8</v>
      </c>
      <c r="AY48">
        <v>42.3</v>
      </c>
      <c r="AZ48">
        <v>3.58</v>
      </c>
      <c r="BA48">
        <v>16.5</v>
      </c>
      <c r="BB48">
        <v>3.41</v>
      </c>
      <c r="BC48">
        <v>0.66</v>
      </c>
      <c r="BD48">
        <v>2.76</v>
      </c>
      <c r="BE48">
        <v>0.46</v>
      </c>
      <c r="BF48">
        <v>3.01</v>
      </c>
      <c r="BG48">
        <v>0.59</v>
      </c>
      <c r="BH48">
        <v>1.4</v>
      </c>
      <c r="BI48">
        <v>0.19</v>
      </c>
      <c r="BJ48">
        <v>1.26</v>
      </c>
      <c r="BK48">
        <v>0.19</v>
      </c>
      <c r="BL48" s="19">
        <f t="shared" ref="BL48:BS50" si="5">AX48/BL$4</f>
        <v>56.675749318801095</v>
      </c>
      <c r="BM48" s="19">
        <f t="shared" si="5"/>
        <v>44.20062695924765</v>
      </c>
      <c r="BN48" s="19">
        <f t="shared" si="5"/>
        <v>26.131386861313867</v>
      </c>
      <c r="BO48" s="19">
        <f t="shared" si="5"/>
        <v>23.206751054852322</v>
      </c>
      <c r="BP48" s="19">
        <f t="shared" si="5"/>
        <v>14.761904761904761</v>
      </c>
      <c r="BQ48" s="19">
        <f t="shared" si="5"/>
        <v>7.5862068965517251</v>
      </c>
      <c r="BR48" s="19">
        <f t="shared" si="5"/>
        <v>9.0196078431372548</v>
      </c>
      <c r="BS48" s="19">
        <f t="shared" si="5"/>
        <v>7.931034482758621</v>
      </c>
      <c r="BT48" s="19">
        <f>BJ48/BT$4</f>
        <v>5.080645161290323</v>
      </c>
      <c r="BU48" s="20">
        <f>BM48/((BL48*BN48)^0.5)</f>
        <v>1.148546451830831</v>
      </c>
      <c r="BV48" s="20">
        <f>BQ48/((BP48*BR48)^0.5)</f>
        <v>0.65744534629464935</v>
      </c>
      <c r="BW48" s="20">
        <f>BL48/BT48</f>
        <v>11.155226850049738</v>
      </c>
    </row>
    <row r="49" spans="1:84" x14ac:dyDescent="0.25">
      <c r="A49" t="s">
        <v>104</v>
      </c>
      <c r="B49" t="s">
        <v>141</v>
      </c>
      <c r="C49" t="s">
        <v>140</v>
      </c>
      <c r="AF49">
        <v>19.399999999999999</v>
      </c>
      <c r="AX49">
        <v>40.299999999999997</v>
      </c>
      <c r="AY49">
        <v>164</v>
      </c>
      <c r="AZ49">
        <v>7.08</v>
      </c>
      <c r="BA49">
        <v>28.7</v>
      </c>
      <c r="BB49">
        <v>11.9</v>
      </c>
      <c r="BC49">
        <v>1.67</v>
      </c>
      <c r="BD49">
        <v>5.91</v>
      </c>
      <c r="BE49">
        <v>1.01</v>
      </c>
      <c r="BF49">
        <v>6.03</v>
      </c>
      <c r="BG49">
        <v>1.1200000000000001</v>
      </c>
      <c r="BH49">
        <v>2.79</v>
      </c>
      <c r="BI49">
        <v>0.4</v>
      </c>
      <c r="BJ49">
        <v>1.56</v>
      </c>
      <c r="BK49">
        <v>0.3</v>
      </c>
      <c r="BL49" s="19">
        <f t="shared" si="5"/>
        <v>109.80926430517711</v>
      </c>
      <c r="BM49" s="19">
        <f t="shared" si="5"/>
        <v>171.36886102403344</v>
      </c>
      <c r="BN49" s="19">
        <f t="shared" si="5"/>
        <v>51.678832116788321</v>
      </c>
      <c r="BO49" s="19">
        <f t="shared" si="5"/>
        <v>40.365682137834035</v>
      </c>
      <c r="BP49" s="19">
        <f t="shared" si="5"/>
        <v>51.515151515151516</v>
      </c>
      <c r="BQ49" s="19">
        <f t="shared" si="5"/>
        <v>19.195402298850574</v>
      </c>
      <c r="BR49" s="19">
        <f t="shared" si="5"/>
        <v>19.313725490196081</v>
      </c>
      <c r="BS49" s="19">
        <f t="shared" si="5"/>
        <v>17.413793103448274</v>
      </c>
      <c r="BT49" s="19">
        <f>BJ49/BT$4</f>
        <v>6.2903225806451619</v>
      </c>
      <c r="BU49" s="20">
        <f>BM49/((BL49*BN49)^0.5)</f>
        <v>2.2748673317392134</v>
      </c>
      <c r="BV49" s="20">
        <f>BQ49/((BP49*BR49)^0.5)</f>
        <v>0.60855060788393711</v>
      </c>
      <c r="BW49" s="20">
        <f>BL49/BT49</f>
        <v>17.456857402361486</v>
      </c>
    </row>
    <row r="50" spans="1:84" ht="15.75" x14ac:dyDescent="0.25">
      <c r="A50" t="s">
        <v>104</v>
      </c>
      <c r="B50" s="31" t="s">
        <v>142</v>
      </c>
      <c r="C50" t="s">
        <v>140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R50" s="25"/>
      <c r="AF50">
        <v>7.37</v>
      </c>
      <c r="AT50" s="18"/>
      <c r="AU50" s="1"/>
      <c r="AV50" s="1"/>
      <c r="AW50" s="1"/>
      <c r="AX50" s="31">
        <v>18.399999999999999</v>
      </c>
      <c r="AY50" s="31">
        <v>35.6</v>
      </c>
      <c r="AZ50" s="31">
        <v>2.88</v>
      </c>
      <c r="BA50" s="31">
        <v>12</v>
      </c>
      <c r="BB50" s="31">
        <v>2.29</v>
      </c>
      <c r="BC50" s="31">
        <v>0.45</v>
      </c>
      <c r="BD50" s="31">
        <v>1.71</v>
      </c>
      <c r="BE50" s="31">
        <v>0.28000000000000003</v>
      </c>
      <c r="BF50" s="31">
        <v>1.82</v>
      </c>
      <c r="BG50" s="31">
        <v>0.38</v>
      </c>
      <c r="BH50" s="31">
        <v>0.97</v>
      </c>
      <c r="BI50" s="31">
        <v>0.13</v>
      </c>
      <c r="BJ50" s="31">
        <v>0.93</v>
      </c>
      <c r="BK50" s="31">
        <v>0.14000000000000001</v>
      </c>
      <c r="BL50" s="19">
        <f t="shared" si="5"/>
        <v>50.136239782016347</v>
      </c>
      <c r="BM50" s="19">
        <f t="shared" si="5"/>
        <v>37.19958202716824</v>
      </c>
      <c r="BN50" s="19">
        <f t="shared" si="5"/>
        <v>21.021897810218977</v>
      </c>
      <c r="BO50" s="19">
        <f t="shared" si="5"/>
        <v>16.877637130801688</v>
      </c>
      <c r="BP50" s="19">
        <f t="shared" si="5"/>
        <v>9.9134199134199132</v>
      </c>
      <c r="BQ50" s="19">
        <f t="shared" si="5"/>
        <v>5.1724137931034484</v>
      </c>
      <c r="BR50" s="19">
        <f t="shared" si="5"/>
        <v>5.5882352941176467</v>
      </c>
      <c r="BS50" s="19">
        <f t="shared" si="5"/>
        <v>4.8275862068965516</v>
      </c>
      <c r="BT50" s="19">
        <f>BJ50/BT$4</f>
        <v>3.7500000000000004</v>
      </c>
      <c r="BU50" s="20">
        <f>BM50/((BL50*BN50)^0.5)</f>
        <v>1.1458459142403599</v>
      </c>
      <c r="BV50" s="20">
        <f>BQ50/((BP50*BR50)^0.5)</f>
        <v>0.69493497240783353</v>
      </c>
      <c r="BW50" s="20">
        <f>BL50/BT50</f>
        <v>13.369663941871025</v>
      </c>
      <c r="CF50" s="1"/>
    </row>
    <row r="56" spans="1:84" x14ac:dyDescent="0.25">
      <c r="B56" s="24"/>
      <c r="D56" s="26"/>
      <c r="E56" s="1"/>
      <c r="F56" s="26"/>
      <c r="G56" s="1"/>
      <c r="H56" s="26"/>
      <c r="I56" s="1"/>
      <c r="J56" s="27"/>
      <c r="K56" s="27"/>
      <c r="L56" s="27"/>
      <c r="M56" s="27"/>
      <c r="N56" s="26"/>
      <c r="O56" s="26"/>
      <c r="P56" s="23"/>
      <c r="R56" s="1"/>
      <c r="S56" s="1"/>
      <c r="T56" s="1"/>
      <c r="U56" s="23"/>
      <c r="X56" s="23"/>
      <c r="AG56" s="23"/>
      <c r="AH56" s="23"/>
      <c r="AT56" s="1"/>
      <c r="AU56" s="1"/>
      <c r="CF56" s="28"/>
    </row>
    <row r="58" spans="1:84" ht="15.75" x14ac:dyDescent="0.25">
      <c r="B58" s="32" t="s">
        <v>143</v>
      </c>
    </row>
    <row r="59" spans="1:84" ht="15.75" x14ac:dyDescent="0.25">
      <c r="B59" s="32" t="s">
        <v>144</v>
      </c>
    </row>
    <row r="60" spans="1:84" x14ac:dyDescent="0.25">
      <c r="B60" t="s">
        <v>145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maynarjb</dc:creator>
  <cp:lastModifiedBy>maynarjb</cp:lastModifiedBy>
  <dcterms:created xsi:type="dcterms:W3CDTF">2014-07-24T12:11:22Z</dcterms:created>
  <dcterms:modified xsi:type="dcterms:W3CDTF">2014-08-02T02:01:04Z</dcterms:modified>
</cp:coreProperties>
</file>