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narjb\Network Solutions\SedOres Site\Manganese\data\China\"/>
    </mc:Choice>
  </mc:AlternateContent>
  <bookViews>
    <workbookView xWindow="0" yWindow="0" windowWidth="23025" windowHeight="10275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0" i="1" l="1"/>
  <c r="I60" i="1" s="1"/>
  <c r="I59" i="1"/>
  <c r="H59" i="1"/>
  <c r="G58" i="1"/>
  <c r="H58" i="1" s="1"/>
  <c r="I58" i="1" s="1"/>
  <c r="G57" i="1"/>
  <c r="H57" i="1" s="1"/>
  <c r="I57" i="1" s="1"/>
  <c r="G56" i="1"/>
  <c r="H56" i="1" s="1"/>
  <c r="I56" i="1" s="1"/>
  <c r="I61" i="1" s="1"/>
  <c r="BW31" i="1"/>
  <c r="BT31" i="1"/>
  <c r="BS31" i="1"/>
  <c r="BR31" i="1"/>
  <c r="BV31" i="1" s="1"/>
  <c r="BQ31" i="1"/>
  <c r="BP31" i="1"/>
  <c r="BO31" i="1"/>
  <c r="BN31" i="1"/>
  <c r="BM31" i="1"/>
  <c r="BU31" i="1" s="1"/>
  <c r="BL31" i="1"/>
  <c r="BW30" i="1"/>
  <c r="BT30" i="1"/>
  <c r="BS30" i="1"/>
  <c r="BR30" i="1"/>
  <c r="BV30" i="1" s="1"/>
  <c r="BQ30" i="1"/>
  <c r="BP30" i="1"/>
  <c r="BO30" i="1"/>
  <c r="BN30" i="1"/>
  <c r="BM30" i="1"/>
  <c r="BU30" i="1" s="1"/>
  <c r="BL30" i="1"/>
  <c r="BW29" i="1"/>
  <c r="BT29" i="1"/>
  <c r="BS29" i="1"/>
  <c r="BR29" i="1"/>
  <c r="BV29" i="1" s="1"/>
  <c r="BQ29" i="1"/>
  <c r="BP29" i="1"/>
  <c r="BO29" i="1"/>
  <c r="BN29" i="1"/>
  <c r="BM29" i="1"/>
  <c r="BU29" i="1" s="1"/>
  <c r="BL29" i="1"/>
  <c r="BW28" i="1"/>
  <c r="BT28" i="1"/>
  <c r="BS28" i="1"/>
  <c r="BR28" i="1"/>
  <c r="BV28" i="1" s="1"/>
  <c r="BQ28" i="1"/>
  <c r="BP28" i="1"/>
  <c r="BO28" i="1"/>
  <c r="BN28" i="1"/>
  <c r="BM28" i="1"/>
  <c r="BU28" i="1" s="1"/>
  <c r="BL28" i="1"/>
  <c r="BW27" i="1"/>
  <c r="BT27" i="1"/>
  <c r="BS27" i="1"/>
  <c r="BR27" i="1"/>
  <c r="BV27" i="1" s="1"/>
  <c r="BQ27" i="1"/>
  <c r="BP27" i="1"/>
  <c r="BO27" i="1"/>
  <c r="BN27" i="1"/>
  <c r="BM27" i="1"/>
  <c r="BU27" i="1" s="1"/>
  <c r="BL27" i="1"/>
  <c r="BW26" i="1"/>
  <c r="BT26" i="1"/>
  <c r="BS26" i="1"/>
  <c r="BR26" i="1"/>
  <c r="BV26" i="1" s="1"/>
  <c r="BQ26" i="1"/>
  <c r="BP26" i="1"/>
  <c r="BO26" i="1"/>
  <c r="BN26" i="1"/>
  <c r="BM26" i="1"/>
  <c r="BU26" i="1" s="1"/>
  <c r="BL26" i="1"/>
  <c r="BW25" i="1"/>
  <c r="BT25" i="1"/>
  <c r="BS25" i="1"/>
  <c r="BR25" i="1"/>
  <c r="BV25" i="1" s="1"/>
  <c r="BQ25" i="1"/>
  <c r="BP25" i="1"/>
  <c r="BO25" i="1"/>
  <c r="BN25" i="1"/>
  <c r="BM25" i="1"/>
  <c r="BU25" i="1" s="1"/>
  <c r="BL25" i="1"/>
  <c r="BW24" i="1"/>
  <c r="BT24" i="1"/>
  <c r="BS24" i="1"/>
  <c r="BR24" i="1"/>
  <c r="BV24" i="1" s="1"/>
  <c r="BQ24" i="1"/>
  <c r="BP24" i="1"/>
  <c r="BO24" i="1"/>
  <c r="BN24" i="1"/>
  <c r="BM24" i="1"/>
  <c r="BU24" i="1" s="1"/>
  <c r="BL24" i="1"/>
  <c r="BW23" i="1"/>
  <c r="BT23" i="1"/>
  <c r="BS23" i="1"/>
  <c r="BR23" i="1"/>
  <c r="BV23" i="1" s="1"/>
  <c r="BQ23" i="1"/>
  <c r="BP23" i="1"/>
  <c r="BO23" i="1"/>
  <c r="BN23" i="1"/>
  <c r="BM23" i="1"/>
  <c r="BU23" i="1" s="1"/>
  <c r="BL23" i="1"/>
  <c r="BW22" i="1"/>
  <c r="BT22" i="1"/>
  <c r="BS22" i="1"/>
  <c r="BR22" i="1"/>
  <c r="BV22" i="1" s="1"/>
  <c r="BQ22" i="1"/>
  <c r="BP22" i="1"/>
  <c r="BO22" i="1"/>
  <c r="BN22" i="1"/>
  <c r="BM22" i="1"/>
  <c r="BU22" i="1" s="1"/>
  <c r="BL22" i="1"/>
  <c r="BW21" i="1"/>
  <c r="BT21" i="1"/>
  <c r="BS21" i="1"/>
  <c r="BR21" i="1"/>
  <c r="BV21" i="1" s="1"/>
  <c r="BQ21" i="1"/>
  <c r="BP21" i="1"/>
  <c r="BO21" i="1"/>
  <c r="BN21" i="1"/>
  <c r="BM21" i="1"/>
  <c r="BU21" i="1" s="1"/>
  <c r="BL21" i="1"/>
  <c r="BW20" i="1"/>
  <c r="BT20" i="1"/>
  <c r="BS20" i="1"/>
  <c r="BR20" i="1"/>
  <c r="BV20" i="1" s="1"/>
  <c r="BQ20" i="1"/>
  <c r="BP20" i="1"/>
  <c r="BO20" i="1"/>
  <c r="BN20" i="1"/>
  <c r="BM20" i="1"/>
  <c r="BU20" i="1" s="1"/>
  <c r="BL20" i="1"/>
  <c r="BW19" i="1"/>
  <c r="BT19" i="1"/>
  <c r="BS19" i="1"/>
  <c r="BR19" i="1"/>
  <c r="BV19" i="1" s="1"/>
  <c r="BQ19" i="1"/>
  <c r="BP19" i="1"/>
  <c r="BO19" i="1"/>
  <c r="BN19" i="1"/>
  <c r="BM19" i="1"/>
  <c r="BU19" i="1" s="1"/>
  <c r="BL19" i="1"/>
  <c r="BW18" i="1"/>
  <c r="BT18" i="1"/>
  <c r="BS18" i="1"/>
  <c r="BR18" i="1"/>
  <c r="BV18" i="1" s="1"/>
  <c r="BQ18" i="1"/>
  <c r="BP18" i="1"/>
  <c r="BO18" i="1"/>
  <c r="BN18" i="1"/>
  <c r="BM18" i="1"/>
  <c r="BU18" i="1" s="1"/>
  <c r="BL18" i="1"/>
  <c r="BW17" i="1"/>
  <c r="BT17" i="1"/>
  <c r="BS17" i="1"/>
  <c r="BR17" i="1"/>
  <c r="BV17" i="1" s="1"/>
  <c r="BQ17" i="1"/>
  <c r="BP17" i="1"/>
  <c r="BO17" i="1"/>
  <c r="BN17" i="1"/>
  <c r="BM17" i="1"/>
  <c r="BU17" i="1" s="1"/>
  <c r="BL17" i="1"/>
  <c r="BW16" i="1"/>
  <c r="BT16" i="1"/>
  <c r="BS16" i="1"/>
  <c r="BR16" i="1"/>
  <c r="BV16" i="1" s="1"/>
  <c r="BQ16" i="1"/>
  <c r="BP16" i="1"/>
  <c r="BO16" i="1"/>
  <c r="BN16" i="1"/>
  <c r="BM16" i="1"/>
  <c r="BU16" i="1" s="1"/>
  <c r="BL16" i="1"/>
  <c r="BW15" i="1"/>
  <c r="BT15" i="1"/>
  <c r="BS15" i="1"/>
  <c r="BR15" i="1"/>
  <c r="BV15" i="1" s="1"/>
  <c r="BQ15" i="1"/>
  <c r="BP15" i="1"/>
  <c r="BO15" i="1"/>
  <c r="BN15" i="1"/>
  <c r="BM15" i="1"/>
  <c r="BU15" i="1" s="1"/>
  <c r="BL15" i="1"/>
  <c r="BW14" i="1"/>
  <c r="BT14" i="1"/>
  <c r="BS14" i="1"/>
  <c r="BR14" i="1"/>
  <c r="BV14" i="1" s="1"/>
  <c r="BQ14" i="1"/>
  <c r="BP14" i="1"/>
  <c r="BO14" i="1"/>
  <c r="BN14" i="1"/>
  <c r="BM14" i="1"/>
  <c r="BU14" i="1" s="1"/>
  <c r="BL14" i="1"/>
  <c r="BW13" i="1"/>
  <c r="BT13" i="1"/>
  <c r="BS13" i="1"/>
  <c r="BR13" i="1"/>
  <c r="BV13" i="1" s="1"/>
  <c r="BQ13" i="1"/>
  <c r="BP13" i="1"/>
  <c r="BO13" i="1"/>
  <c r="BN13" i="1"/>
  <c r="BM13" i="1"/>
  <c r="BU13" i="1" s="1"/>
  <c r="BL13" i="1"/>
  <c r="BW12" i="1"/>
  <c r="BT12" i="1"/>
  <c r="BS12" i="1"/>
  <c r="BR12" i="1"/>
  <c r="BV12" i="1" s="1"/>
  <c r="BQ12" i="1"/>
  <c r="BP12" i="1"/>
  <c r="BO12" i="1"/>
  <c r="BN12" i="1"/>
  <c r="BM12" i="1"/>
  <c r="BU12" i="1" s="1"/>
  <c r="BL12" i="1"/>
  <c r="BW11" i="1"/>
  <c r="BT11" i="1"/>
  <c r="BS11" i="1"/>
  <c r="BR11" i="1"/>
  <c r="BV11" i="1" s="1"/>
  <c r="BQ11" i="1"/>
  <c r="BP11" i="1"/>
  <c r="BO11" i="1"/>
  <c r="BN11" i="1"/>
  <c r="BM11" i="1"/>
  <c r="BU11" i="1" s="1"/>
  <c r="BL11" i="1"/>
  <c r="BW10" i="1"/>
  <c r="BT10" i="1"/>
  <c r="BS10" i="1"/>
  <c r="BR10" i="1"/>
  <c r="BV10" i="1" s="1"/>
  <c r="BQ10" i="1"/>
  <c r="BP10" i="1"/>
  <c r="BO10" i="1"/>
  <c r="BN10" i="1"/>
  <c r="BM10" i="1"/>
  <c r="BU10" i="1" s="1"/>
  <c r="BL10" i="1"/>
  <c r="BW9" i="1"/>
  <c r="BT9" i="1"/>
  <c r="BS9" i="1"/>
  <c r="BR9" i="1"/>
  <c r="BV9" i="1" s="1"/>
  <c r="BQ9" i="1"/>
  <c r="BP9" i="1"/>
  <c r="BO9" i="1"/>
  <c r="BN9" i="1"/>
  <c r="BM9" i="1"/>
  <c r="BU9" i="1" s="1"/>
  <c r="BL9" i="1"/>
  <c r="BW8" i="1"/>
  <c r="BT8" i="1"/>
  <c r="BS8" i="1"/>
  <c r="BR8" i="1"/>
  <c r="BV8" i="1" s="1"/>
  <c r="BQ8" i="1"/>
  <c r="BP8" i="1"/>
  <c r="BO8" i="1"/>
  <c r="BN8" i="1"/>
  <c r="BM8" i="1"/>
  <c r="BU8" i="1" s="1"/>
  <c r="BL8" i="1"/>
  <c r="CI7" i="1"/>
  <c r="CH7" i="1"/>
  <c r="CG7" i="1"/>
  <c r="CF7" i="1"/>
  <c r="CE7" i="1"/>
  <c r="CC7" i="1"/>
  <c r="CB7" i="1"/>
  <c r="BR7" i="1"/>
  <c r="BQ7" i="1"/>
  <c r="BN7" i="1"/>
  <c r="BM7" i="1"/>
  <c r="BU7" i="1" s="1"/>
  <c r="BK7" i="1"/>
  <c r="BJ7" i="1"/>
  <c r="BT7" i="1" s="1"/>
  <c r="BI7" i="1"/>
  <c r="BH7" i="1"/>
  <c r="BG7" i="1"/>
  <c r="BF7" i="1"/>
  <c r="BE7" i="1"/>
  <c r="BS7" i="1" s="1"/>
  <c r="BD7" i="1"/>
  <c r="BC7" i="1"/>
  <c r="BB7" i="1"/>
  <c r="BP7" i="1" s="1"/>
  <c r="BA7" i="1"/>
  <c r="BO7" i="1" s="1"/>
  <c r="AZ7" i="1"/>
  <c r="AY7" i="1"/>
  <c r="AX7" i="1"/>
  <c r="BL7" i="1" s="1"/>
  <c r="BW7" i="1" s="1"/>
  <c r="AG7" i="1"/>
  <c r="AF7" i="1"/>
  <c r="AE7" i="1"/>
  <c r="AB7" i="1"/>
  <c r="AA7" i="1"/>
  <c r="Z7" i="1"/>
  <c r="Y7" i="1"/>
  <c r="X7" i="1"/>
  <c r="W7" i="1"/>
  <c r="V7" i="1"/>
  <c r="U7" i="1"/>
  <c r="T7" i="1"/>
  <c r="S7" i="1"/>
  <c r="Q7" i="1"/>
  <c r="O7" i="1"/>
  <c r="N7" i="1"/>
  <c r="M7" i="1"/>
  <c r="L7" i="1"/>
  <c r="K7" i="1"/>
  <c r="J7" i="1"/>
  <c r="I7" i="1"/>
  <c r="H7" i="1"/>
  <c r="G7" i="1"/>
  <c r="F7" i="1"/>
  <c r="E7" i="1"/>
  <c r="D7" i="1"/>
  <c r="BV7" i="1" l="1"/>
</calcChain>
</file>

<file path=xl/sharedStrings.xml><?xml version="1.0" encoding="utf-8"?>
<sst xmlns="http://schemas.openxmlformats.org/spreadsheetml/2006/main" count="211" uniqueCount="164">
  <si>
    <t>Guichi</t>
  </si>
  <si>
    <t>carbonate</t>
  </si>
  <si>
    <t>Location</t>
  </si>
  <si>
    <t>Age, MA</t>
  </si>
  <si>
    <t>Age name</t>
  </si>
  <si>
    <t>Original size, m tonnes Mn</t>
  </si>
  <si>
    <t>China</t>
  </si>
  <si>
    <t>Permian</t>
  </si>
  <si>
    <t>Ba</t>
  </si>
  <si>
    <t>chondrite values from Taylor &amp; McLennan 1985 table A2</t>
  </si>
  <si>
    <t>cct</t>
  </si>
  <si>
    <t>rhod</t>
  </si>
  <si>
    <t>Major elements, oxide %</t>
  </si>
  <si>
    <t>Trace elements, ppm</t>
  </si>
  <si>
    <t>Trace elements, others</t>
  </si>
  <si>
    <t>Rare-earth elements, ppm</t>
  </si>
  <si>
    <t>corrected</t>
  </si>
  <si>
    <t>Rare-earth elements, normalized</t>
  </si>
  <si>
    <t>Extrapolated to Al=0</t>
  </si>
  <si>
    <t>pdb</t>
  </si>
  <si>
    <t>Sample</t>
  </si>
  <si>
    <t>Sample Name</t>
  </si>
  <si>
    <t>MnO</t>
  </si>
  <si>
    <t>Fe2O3</t>
  </si>
  <si>
    <t>SiO2</t>
  </si>
  <si>
    <t>Al2O3</t>
  </si>
  <si>
    <t>CaO</t>
  </si>
  <si>
    <t>MgO</t>
  </si>
  <si>
    <t>K2O</t>
  </si>
  <si>
    <t>Na2O</t>
  </si>
  <si>
    <t>P2O5</t>
  </si>
  <si>
    <t>TiO2</t>
  </si>
  <si>
    <t>LOI</t>
  </si>
  <si>
    <t>Total</t>
  </si>
  <si>
    <t>As</t>
  </si>
  <si>
    <t>Cd</t>
  </si>
  <si>
    <t>Co</t>
  </si>
  <si>
    <t>Cr</t>
  </si>
  <si>
    <t>Cu</t>
  </si>
  <si>
    <t>Mo</t>
  </si>
  <si>
    <t>Nb</t>
  </si>
  <si>
    <t>Ni</t>
  </si>
  <si>
    <t>Pb</t>
  </si>
  <si>
    <t>Rb</t>
  </si>
  <si>
    <t>Sc</t>
  </si>
  <si>
    <t>Sr</t>
  </si>
  <si>
    <t>Th</t>
  </si>
  <si>
    <t>U</t>
  </si>
  <si>
    <t>V</t>
  </si>
  <si>
    <t>Y</t>
  </si>
  <si>
    <t>Zn</t>
  </si>
  <si>
    <t>Zr</t>
  </si>
  <si>
    <t>Ag</t>
  </si>
  <si>
    <t>Be</t>
  </si>
  <si>
    <t xml:space="preserve">Bi                  </t>
  </si>
  <si>
    <t>Br</t>
  </si>
  <si>
    <t xml:space="preserve">Cs                  </t>
  </si>
  <si>
    <t xml:space="preserve">Ga                  </t>
  </si>
  <si>
    <t>Ge</t>
  </si>
  <si>
    <t>Hf</t>
  </si>
  <si>
    <t>In</t>
  </si>
  <si>
    <t xml:space="preserve">Sb                  </t>
  </si>
  <si>
    <t xml:space="preserve">Se                  </t>
  </si>
  <si>
    <t xml:space="preserve">Sn                  </t>
  </si>
  <si>
    <t xml:space="preserve">Ta                  </t>
  </si>
  <si>
    <t xml:space="preserve">Te                  </t>
  </si>
  <si>
    <t xml:space="preserve">Tl                  </t>
  </si>
  <si>
    <t>La</t>
  </si>
  <si>
    <t>Ce</t>
  </si>
  <si>
    <t>Pr</t>
  </si>
  <si>
    <t>Nd</t>
  </si>
  <si>
    <t>Sm</t>
  </si>
  <si>
    <t>Eu</t>
  </si>
  <si>
    <t>Gd</t>
  </si>
  <si>
    <t>Tb</t>
  </si>
  <si>
    <t xml:space="preserve">Dy                  </t>
  </si>
  <si>
    <t xml:space="preserve">Ho                  </t>
  </si>
  <si>
    <t xml:space="preserve">Er                  </t>
  </si>
  <si>
    <t xml:space="preserve">Tm                  </t>
  </si>
  <si>
    <t>Yb</t>
  </si>
  <si>
    <t xml:space="preserve">Lu                  </t>
  </si>
  <si>
    <t>LaN</t>
  </si>
  <si>
    <t>CeN</t>
  </si>
  <si>
    <t>PrN</t>
  </si>
  <si>
    <t>NdN</t>
  </si>
  <si>
    <t>SmN</t>
  </si>
  <si>
    <t>EuN</t>
  </si>
  <si>
    <t>GdN</t>
  </si>
  <si>
    <t>TbN</t>
  </si>
  <si>
    <t>YbN</t>
  </si>
  <si>
    <t>Ce/Ce*</t>
  </si>
  <si>
    <t>Eu/Eu*</t>
  </si>
  <si>
    <t>LaN/YbN</t>
  </si>
  <si>
    <r>
      <t>% C</t>
    </r>
    <r>
      <rPr>
        <vertAlign val="subscript"/>
        <sz val="11"/>
        <rFont val="Calibri"/>
        <family val="2"/>
        <scheme val="minor"/>
      </rPr>
      <t>carb</t>
    </r>
  </si>
  <si>
    <r>
      <t>% C</t>
    </r>
    <r>
      <rPr>
        <vertAlign val="subscript"/>
        <sz val="11"/>
        <rFont val="Calibri"/>
        <family val="2"/>
        <scheme val="minor"/>
      </rPr>
      <t>org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</si>
  <si>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C</t>
    </r>
    <r>
      <rPr>
        <vertAlign val="subscript"/>
        <sz val="11"/>
        <rFont val="Calibri"/>
        <family val="2"/>
        <scheme val="minor"/>
      </rPr>
      <t>carb pdb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</si>
  <si>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C</t>
    </r>
    <r>
      <rPr>
        <vertAlign val="subscript"/>
        <sz val="11"/>
        <rFont val="Calibri"/>
        <family val="2"/>
        <scheme val="minor"/>
      </rPr>
      <t>org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</si>
  <si>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carb pdb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</si>
  <si>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carb smow</t>
    </r>
  </si>
  <si>
    <r>
      <t>% S</t>
    </r>
    <r>
      <rPr>
        <vertAlign val="subscript"/>
        <sz val="11"/>
        <rFont val="Calibri"/>
        <family val="2"/>
        <scheme val="minor"/>
      </rPr>
      <t>total</t>
    </r>
  </si>
  <si>
    <t>avg</t>
  </si>
  <si>
    <t>Mn oxide</t>
  </si>
  <si>
    <t>nr</t>
  </si>
  <si>
    <t>GT2</t>
  </si>
  <si>
    <t>oxide ore</t>
  </si>
  <si>
    <t>GT6</t>
  </si>
  <si>
    <t>GT5</t>
  </si>
  <si>
    <t>GT9</t>
  </si>
  <si>
    <t>GP3</t>
  </si>
  <si>
    <t>carbonate ore</t>
  </si>
  <si>
    <t>Tang2</t>
  </si>
  <si>
    <t>oxide</t>
  </si>
  <si>
    <t>GT3</t>
  </si>
  <si>
    <t>Mn-bearing siliceous shale</t>
  </si>
  <si>
    <t>GT1</t>
  </si>
  <si>
    <t>GP4</t>
  </si>
  <si>
    <t>Mn-bearing limestone</t>
  </si>
  <si>
    <t>GT7</t>
  </si>
  <si>
    <t>GP6</t>
  </si>
  <si>
    <t>GT4</t>
  </si>
  <si>
    <t>Mn-bearing shale</t>
  </si>
  <si>
    <t>GH3</t>
  </si>
  <si>
    <t>GH4</t>
  </si>
  <si>
    <t>Tang3</t>
  </si>
  <si>
    <t>GH5</t>
  </si>
  <si>
    <t xml:space="preserve">silicalite </t>
  </si>
  <si>
    <t>GH1</t>
  </si>
  <si>
    <t>GH2</t>
  </si>
  <si>
    <t>Tang4</t>
  </si>
  <si>
    <t>GT8</t>
  </si>
  <si>
    <t>siliceous shale</t>
  </si>
  <si>
    <t>GP5</t>
  </si>
  <si>
    <t>GP1</t>
  </si>
  <si>
    <t xml:space="preserve">limestone </t>
  </si>
  <si>
    <t>GP2</t>
  </si>
  <si>
    <t>GH6</t>
  </si>
  <si>
    <t>ox</t>
  </si>
  <si>
    <t>p3</t>
  </si>
  <si>
    <t>p4</t>
  </si>
  <si>
    <t>p5</t>
  </si>
  <si>
    <t>p2</t>
  </si>
  <si>
    <t>s3</t>
  </si>
  <si>
    <t>s2</t>
  </si>
  <si>
    <t>t4</t>
  </si>
  <si>
    <t>s1</t>
  </si>
  <si>
    <t>t3</t>
  </si>
  <si>
    <t>t2</t>
  </si>
  <si>
    <t>Er </t>
  </si>
  <si>
    <t>Xie, J., Sun, W., Du, J., Xu, W., Wu, L., Yang, X., Zhou, T., 2013,  Geochemical studies on Permian manganese deposits in Guichi, eastern China: implications for their origin and formative environments: Journal of Asian Earth Sciences, doi: http://dx.doi.org/10.1016/j.jseaes.2013.04.002</t>
  </si>
  <si>
    <t>Xie, J-C., Yang, X-Y., DU, J-G., and Xu, W., 2006, Geochemical characteristics of sedimentary manganese deposit of Guichi, Anhui Province, China: J Rare Earths 24:374-380</t>
  </si>
  <si>
    <t>tonnes E06</t>
  </si>
  <si>
    <t>reserves</t>
  </si>
  <si>
    <t>resource</t>
  </si>
  <si>
    <t>grade</t>
  </si>
  <si>
    <t>Mn</t>
  </si>
  <si>
    <t>Tangtian</t>
  </si>
  <si>
    <t>19.5-41.3</t>
  </si>
  <si>
    <t>Pailou</t>
  </si>
  <si>
    <t>18.2-38.0</t>
  </si>
  <si>
    <t>Huikeng</t>
  </si>
  <si>
    <t>21.9-45.4</t>
  </si>
  <si>
    <t>Maya</t>
  </si>
  <si>
    <t>Huaduling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</si>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</sst>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Verdana"/>
      <family val="2"/>
    </font>
    <font>
      <vertAlign val="subscript"/>
      <sz val="11"/>
      <name val="Calibri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  <scheme val="minor"/>
    </font>
    <font>
      <sz val="11"/>
      <color rgb="FF000000"/>
      <name val="Verdana"/>
      <family val="2"/>
    </font>
    <font>
      <sz val="10"/>
      <color rgb="FF000000"/>
      <name val="Verdana"/>
      <family val="2"/>
    </font>
    <font>
      <sz val="11"/>
      <color rgb="FF000000"/>
      <name val="Calibri"/>
      <family val="2"/>
      <scheme val="minor"/>
    </font>
    <font>
      <sz val="5"/>
      <color rgb="FF000000"/>
      <name val="Courier New"/>
      <family val="3"/>
    </font>
    <font>
      <sz val="7.5"/>
      <color rgb="FF000000"/>
      <name val="Constantia"/>
      <family val="1"/>
    </font>
    <font>
      <sz val="6"/>
      <color rgb="FF000000"/>
      <name val="Century Schoolbook"/>
      <family val="1"/>
    </font>
    <font>
      <sz val="4"/>
      <color rgb="FF000000"/>
      <name val="CordiaUPC"/>
      <family val="2"/>
    </font>
    <font>
      <sz val="11"/>
      <color rgb="FF000000"/>
      <name val="Century Schoolbook"/>
      <family val="1"/>
    </font>
    <font>
      <sz val="11"/>
      <color rgb="FF00000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164" fontId="8" fillId="2" borderId="0" xfId="0" applyNumberFormat="1" applyFont="1" applyFill="1" applyBorder="1" applyAlignment="1">
      <alignment horizontal="center" vertical="center" wrapText="1"/>
    </xf>
    <xf numFmtId="1" fontId="8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1" fillId="2" borderId="0" xfId="0" applyFont="1" applyFill="1" applyAlignment="1">
      <alignment vertical="center"/>
    </xf>
    <xf numFmtId="2" fontId="9" fillId="2" borderId="0" xfId="0" applyNumberFormat="1" applyFont="1" applyFill="1" applyBorder="1" applyAlignment="1">
      <alignment horizontal="center" vertical="center" wrapText="1"/>
    </xf>
    <xf numFmtId="2" fontId="0" fillId="2" borderId="0" xfId="0" applyNumberFormat="1" applyFill="1"/>
    <xf numFmtId="165" fontId="0" fillId="2" borderId="0" xfId="0" applyNumberFormat="1" applyFill="1"/>
    <xf numFmtId="0" fontId="0" fillId="2" borderId="0" xfId="0" applyFill="1"/>
    <xf numFmtId="0" fontId="10" fillId="0" borderId="0" xfId="0" applyFont="1" applyAlignment="1">
      <alignment vertical="center"/>
    </xf>
    <xf numFmtId="164" fontId="0" fillId="0" borderId="0" xfId="0" applyNumberFormat="1"/>
    <xf numFmtId="2" fontId="0" fillId="0" borderId="0" xfId="0" applyNumberFormat="1" applyFill="1"/>
    <xf numFmtId="165" fontId="0" fillId="0" borderId="0" xfId="0" applyNumberFormat="1" applyFill="1"/>
    <xf numFmtId="2" fontId="0" fillId="0" borderId="0" xfId="0" applyNumberFormat="1"/>
    <xf numFmtId="0" fontId="0" fillId="0" borderId="1" xfId="0" applyBorder="1"/>
    <xf numFmtId="0" fontId="10" fillId="0" borderId="1" xfId="0" applyFont="1" applyBorder="1" applyAlignment="1">
      <alignment vertical="center"/>
    </xf>
    <xf numFmtId="164" fontId="0" fillId="0" borderId="1" xfId="0" applyNumberFormat="1" applyBorder="1"/>
    <xf numFmtId="0" fontId="0" fillId="0" borderId="0" xfId="0" applyFill="1" applyBorder="1"/>
    <xf numFmtId="0" fontId="0" fillId="0" borderId="2" xfId="0" applyBorder="1"/>
    <xf numFmtId="2" fontId="0" fillId="0" borderId="0" xfId="0" applyNumberFormat="1" applyBorder="1"/>
    <xf numFmtId="1" fontId="0" fillId="0" borderId="0" xfId="0" applyNumberFormat="1" applyBorder="1"/>
    <xf numFmtId="1" fontId="0" fillId="0" borderId="0" xfId="0" applyNumberFormat="1"/>
    <xf numFmtId="0" fontId="0" fillId="0" borderId="0" xfId="0" applyFont="1" applyFill="1" applyBorder="1"/>
    <xf numFmtId="164" fontId="0" fillId="0" borderId="0" xfId="0" applyNumberFormat="1" applyBorder="1"/>
    <xf numFmtId="0" fontId="0" fillId="0" borderId="0" xfId="0" applyAlignment="1">
      <alignment vertical="center"/>
    </xf>
    <xf numFmtId="165" fontId="0" fillId="0" borderId="0" xfId="0" applyNumberFormat="1"/>
    <xf numFmtId="166" fontId="0" fillId="0" borderId="0" xfId="0" applyNumberFormat="1"/>
    <xf numFmtId="0" fontId="11" fillId="3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left" vertical="center" wrapText="1" indent="1"/>
    </xf>
    <xf numFmtId="0" fontId="13" fillId="3" borderId="0" xfId="0" applyFont="1" applyFill="1" applyBorder="1" applyAlignment="1">
      <alignment horizontal="left" vertical="center" wrapText="1" indent="1"/>
    </xf>
    <xf numFmtId="0" fontId="13" fillId="3" borderId="0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vertical="center" wrapText="1"/>
    </xf>
    <xf numFmtId="2" fontId="15" fillId="3" borderId="0" xfId="0" applyNumberFormat="1" applyFont="1" applyFill="1" applyBorder="1" applyAlignment="1">
      <alignment vertical="center" wrapText="1"/>
    </xf>
    <xf numFmtId="2" fontId="15" fillId="3" borderId="0" xfId="0" applyNumberFormat="1" applyFont="1" applyFill="1" applyBorder="1" applyAlignment="1">
      <alignment horizontal="left" vertical="center" wrapText="1" indent="1"/>
    </xf>
    <xf numFmtId="2" fontId="16" fillId="3" borderId="0" xfId="0" applyNumberFormat="1" applyFont="1" applyFill="1" applyBorder="1" applyAlignment="1">
      <alignment vertical="center" wrapText="1"/>
    </xf>
    <xf numFmtId="2" fontId="0" fillId="0" borderId="0" xfId="0" applyNumberFormat="1" applyFill="1" applyBorder="1"/>
    <xf numFmtId="0" fontId="0" fillId="2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06605506394253"/>
          <c:y val="5.1400554097404488E-2"/>
          <c:w val="0.81024163724374976"/>
          <c:h val="0.7344480898221055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3.4722291983670897E-2"/>
                  <c:y val="0.25257983377077864"/>
                </c:manualLayout>
              </c:layout>
              <c:numFmt formatCode="General" sourceLinked="0"/>
            </c:trendlineLbl>
          </c:trendline>
          <c:xVal>
            <c:numRef>
              <c:f>[1]Guichi!$G$8:$G$31</c:f>
              <c:numCache>
                <c:formatCode>General</c:formatCode>
                <c:ptCount val="24"/>
                <c:pt idx="0">
                  <c:v>4.29</c:v>
                </c:pt>
                <c:pt idx="1">
                  <c:v>6.69</c:v>
                </c:pt>
                <c:pt idx="2">
                  <c:v>3.86</c:v>
                </c:pt>
                <c:pt idx="3">
                  <c:v>11.4</c:v>
                </c:pt>
                <c:pt idx="4">
                  <c:v>0.46</c:v>
                </c:pt>
                <c:pt idx="6">
                  <c:v>7.02</c:v>
                </c:pt>
                <c:pt idx="7">
                  <c:v>5.18</c:v>
                </c:pt>
                <c:pt idx="8">
                  <c:v>1.83</c:v>
                </c:pt>
                <c:pt idx="9">
                  <c:v>4.8899999999999997</c:v>
                </c:pt>
                <c:pt idx="10">
                  <c:v>0.57999999999999996</c:v>
                </c:pt>
                <c:pt idx="11">
                  <c:v>4.74</c:v>
                </c:pt>
                <c:pt idx="12">
                  <c:v>1.35</c:v>
                </c:pt>
                <c:pt idx="13">
                  <c:v>1.08</c:v>
                </c:pt>
                <c:pt idx="15">
                  <c:v>3.8</c:v>
                </c:pt>
                <c:pt idx="16">
                  <c:v>4.2</c:v>
                </c:pt>
                <c:pt idx="17">
                  <c:v>3.03</c:v>
                </c:pt>
                <c:pt idx="19">
                  <c:v>8.34</c:v>
                </c:pt>
                <c:pt idx="20">
                  <c:v>0.9</c:v>
                </c:pt>
                <c:pt idx="21">
                  <c:v>1.0900000000000001</c:v>
                </c:pt>
                <c:pt idx="22">
                  <c:v>0.28000000000000003</c:v>
                </c:pt>
                <c:pt idx="23">
                  <c:v>2.5499999999999998</c:v>
                </c:pt>
              </c:numCache>
            </c:numRef>
          </c:xVal>
          <c:yVal>
            <c:numRef>
              <c:f>[1]Guichi!$BU$8:$BU$31</c:f>
              <c:numCache>
                <c:formatCode>General</c:formatCode>
                <c:ptCount val="24"/>
                <c:pt idx="0">
                  <c:v>0.52812562530233753</c:v>
                </c:pt>
                <c:pt idx="1">
                  <c:v>0.48651393896524353</c:v>
                </c:pt>
                <c:pt idx="2">
                  <c:v>0.53284136459948217</c:v>
                </c:pt>
                <c:pt idx="3">
                  <c:v>0.44574184115170212</c:v>
                </c:pt>
                <c:pt idx="4">
                  <c:v>0.43260519749764698</c:v>
                </c:pt>
                <c:pt idx="5">
                  <c:v>0.56795384903785795</c:v>
                </c:pt>
                <c:pt idx="6">
                  <c:v>0.99827365913008037</c:v>
                </c:pt>
                <c:pt idx="7">
                  <c:v>0.62781792737820397</c:v>
                </c:pt>
                <c:pt idx="8">
                  <c:v>0.55295174170345918</c:v>
                </c:pt>
                <c:pt idx="9">
                  <c:v>1.0254841250033722</c:v>
                </c:pt>
                <c:pt idx="10">
                  <c:v>0.46860980741177638</c:v>
                </c:pt>
                <c:pt idx="11">
                  <c:v>0.67917905275470514</c:v>
                </c:pt>
                <c:pt idx="12">
                  <c:v>0.5369443116239494</c:v>
                </c:pt>
                <c:pt idx="13">
                  <c:v>0.45263318718028339</c:v>
                </c:pt>
                <c:pt idx="14">
                  <c:v>0.60969208432235367</c:v>
                </c:pt>
                <c:pt idx="15">
                  <c:v>0.57596393314526306</c:v>
                </c:pt>
                <c:pt idx="16">
                  <c:v>0.75808475789868224</c:v>
                </c:pt>
                <c:pt idx="17">
                  <c:v>0.71852631872344064</c:v>
                </c:pt>
                <c:pt idx="18">
                  <c:v>0.71190658625729608</c:v>
                </c:pt>
                <c:pt idx="19">
                  <c:v>0.52974559055587611</c:v>
                </c:pt>
                <c:pt idx="20">
                  <c:v>0.5392069605716493</c:v>
                </c:pt>
                <c:pt idx="21">
                  <c:v>0.79197671586151897</c:v>
                </c:pt>
                <c:pt idx="22">
                  <c:v>0.46772813248701001</c:v>
                </c:pt>
                <c:pt idx="23">
                  <c:v>0.73041051154476955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757672"/>
        <c:axId val="209758064"/>
      </c:scatterChart>
      <c:valAx>
        <c:axId val="209757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Al2O3 %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9758064"/>
        <c:crosses val="autoZero"/>
        <c:crossBetween val="midCat"/>
      </c:valAx>
      <c:valAx>
        <c:axId val="2097580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Ce/Ce*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97576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23840769904044"/>
          <c:y val="4.2141294838149934E-2"/>
          <c:w val="0.78383114610673654"/>
          <c:h val="0.7000535870516185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5894291338584146"/>
                  <c:y val="0.18008092738407697"/>
                </c:manualLayout>
              </c:layout>
              <c:numFmt formatCode="General" sourceLinked="0"/>
            </c:trendlineLbl>
          </c:trendline>
          <c:xVal>
            <c:numRef>
              <c:f>[1]Guichi!$G$8:$G$31</c:f>
              <c:numCache>
                <c:formatCode>General</c:formatCode>
                <c:ptCount val="24"/>
                <c:pt idx="0">
                  <c:v>4.29</c:v>
                </c:pt>
                <c:pt idx="1">
                  <c:v>6.69</c:v>
                </c:pt>
                <c:pt idx="2">
                  <c:v>3.86</c:v>
                </c:pt>
                <c:pt idx="3">
                  <c:v>11.4</c:v>
                </c:pt>
                <c:pt idx="4">
                  <c:v>0.46</c:v>
                </c:pt>
                <c:pt idx="6">
                  <c:v>7.02</c:v>
                </c:pt>
                <c:pt idx="7">
                  <c:v>5.18</c:v>
                </c:pt>
                <c:pt idx="8">
                  <c:v>1.83</c:v>
                </c:pt>
                <c:pt idx="9">
                  <c:v>4.8899999999999997</c:v>
                </c:pt>
                <c:pt idx="10">
                  <c:v>0.57999999999999996</c:v>
                </c:pt>
                <c:pt idx="11">
                  <c:v>4.74</c:v>
                </c:pt>
                <c:pt idx="12">
                  <c:v>1.35</c:v>
                </c:pt>
                <c:pt idx="13">
                  <c:v>1.08</c:v>
                </c:pt>
                <c:pt idx="15">
                  <c:v>3.8</c:v>
                </c:pt>
                <c:pt idx="16">
                  <c:v>4.2</c:v>
                </c:pt>
                <c:pt idx="17">
                  <c:v>3.03</c:v>
                </c:pt>
                <c:pt idx="19">
                  <c:v>8.34</c:v>
                </c:pt>
                <c:pt idx="20">
                  <c:v>0.9</c:v>
                </c:pt>
                <c:pt idx="21">
                  <c:v>1.0900000000000001</c:v>
                </c:pt>
                <c:pt idx="22">
                  <c:v>0.28000000000000003</c:v>
                </c:pt>
                <c:pt idx="23">
                  <c:v>2.5499999999999998</c:v>
                </c:pt>
              </c:numCache>
            </c:numRef>
          </c:xVal>
          <c:yVal>
            <c:numRef>
              <c:f>[1]Guichi!$BV$8:$BV$31</c:f>
              <c:numCache>
                <c:formatCode>General</c:formatCode>
                <c:ptCount val="24"/>
                <c:pt idx="0">
                  <c:v>0.69367462058055473</c:v>
                </c:pt>
                <c:pt idx="1">
                  <c:v>0.73320328428030312</c:v>
                </c:pt>
                <c:pt idx="2">
                  <c:v>0.75583495641038922</c:v>
                </c:pt>
                <c:pt idx="3">
                  <c:v>0.6653146696229878</c:v>
                </c:pt>
                <c:pt idx="4">
                  <c:v>0.54611868127275032</c:v>
                </c:pt>
                <c:pt idx="5">
                  <c:v>0.71540267682561942</c:v>
                </c:pt>
                <c:pt idx="6">
                  <c:v>0.50628058263395848</c:v>
                </c:pt>
                <c:pt idx="7">
                  <c:v>0.68070245822027131</c:v>
                </c:pt>
                <c:pt idx="8">
                  <c:v>0.46556918811205067</c:v>
                </c:pt>
                <c:pt idx="9">
                  <c:v>0.73348539670031654</c:v>
                </c:pt>
                <c:pt idx="10">
                  <c:v>0.46369031219398821</c:v>
                </c:pt>
                <c:pt idx="11">
                  <c:v>0.59306335068948113</c:v>
                </c:pt>
                <c:pt idx="12">
                  <c:v>0.61027646491571286</c:v>
                </c:pt>
                <c:pt idx="13">
                  <c:v>0.55328649808382147</c:v>
                </c:pt>
                <c:pt idx="14">
                  <c:v>0.65360630472561232</c:v>
                </c:pt>
                <c:pt idx="15">
                  <c:v>0.57939601145096875</c:v>
                </c:pt>
                <c:pt idx="16">
                  <c:v>0.57967483964067257</c:v>
                </c:pt>
                <c:pt idx="17">
                  <c:v>0.59426510136600308</c:v>
                </c:pt>
                <c:pt idx="18">
                  <c:v>0.64518553577532201</c:v>
                </c:pt>
                <c:pt idx="19">
                  <c:v>0.7074221019519128</c:v>
                </c:pt>
                <c:pt idx="20">
                  <c:v>0.54155998023605512</c:v>
                </c:pt>
                <c:pt idx="21">
                  <c:v>0.50828297003163303</c:v>
                </c:pt>
                <c:pt idx="22">
                  <c:v>0.5461811945120163</c:v>
                </c:pt>
                <c:pt idx="23">
                  <c:v>0.54924927099089749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758848"/>
        <c:axId val="209759240"/>
      </c:scatterChart>
      <c:valAx>
        <c:axId val="209758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Al2O3 %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9759240"/>
        <c:crosses val="autoZero"/>
        <c:crossBetween val="midCat"/>
      </c:valAx>
      <c:valAx>
        <c:axId val="2097592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Eu/Eu*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97588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857174103237144"/>
          <c:y val="3.7511665208515642E-2"/>
          <c:w val="0.78383114610673654"/>
          <c:h val="0.7000535870516185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5894291338584152"/>
                  <c:y val="0.18008092738407697"/>
                </c:manualLayout>
              </c:layout>
              <c:numFmt formatCode="General" sourceLinked="0"/>
            </c:trendlineLbl>
          </c:trendline>
          <c:xVal>
            <c:numRef>
              <c:f>[1]Guichi!$G$8:$G$31</c:f>
              <c:numCache>
                <c:formatCode>General</c:formatCode>
                <c:ptCount val="24"/>
                <c:pt idx="0">
                  <c:v>4.29</c:v>
                </c:pt>
                <c:pt idx="1">
                  <c:v>6.69</c:v>
                </c:pt>
                <c:pt idx="2">
                  <c:v>3.86</c:v>
                </c:pt>
                <c:pt idx="3">
                  <c:v>11.4</c:v>
                </c:pt>
                <c:pt idx="4">
                  <c:v>0.46</c:v>
                </c:pt>
                <c:pt idx="6">
                  <c:v>7.02</c:v>
                </c:pt>
                <c:pt idx="7">
                  <c:v>5.18</c:v>
                </c:pt>
                <c:pt idx="8">
                  <c:v>1.83</c:v>
                </c:pt>
                <c:pt idx="9">
                  <c:v>4.8899999999999997</c:v>
                </c:pt>
                <c:pt idx="10">
                  <c:v>0.57999999999999996</c:v>
                </c:pt>
                <c:pt idx="11">
                  <c:v>4.74</c:v>
                </c:pt>
                <c:pt idx="12">
                  <c:v>1.35</c:v>
                </c:pt>
                <c:pt idx="13">
                  <c:v>1.08</c:v>
                </c:pt>
                <c:pt idx="15">
                  <c:v>3.8</c:v>
                </c:pt>
                <c:pt idx="16">
                  <c:v>4.2</c:v>
                </c:pt>
                <c:pt idx="17">
                  <c:v>3.03</c:v>
                </c:pt>
                <c:pt idx="19">
                  <c:v>8.34</c:v>
                </c:pt>
                <c:pt idx="20">
                  <c:v>0.9</c:v>
                </c:pt>
                <c:pt idx="21">
                  <c:v>1.0900000000000001</c:v>
                </c:pt>
                <c:pt idx="22">
                  <c:v>0.28000000000000003</c:v>
                </c:pt>
                <c:pt idx="23">
                  <c:v>2.5499999999999998</c:v>
                </c:pt>
              </c:numCache>
            </c:numRef>
          </c:xVal>
          <c:yVal>
            <c:numRef>
              <c:f>[1]Guichi!$BW$8:$BW$31</c:f>
              <c:numCache>
                <c:formatCode>General</c:formatCode>
                <c:ptCount val="24"/>
                <c:pt idx="0">
                  <c:v>4.1584573464682455</c:v>
                </c:pt>
                <c:pt idx="1">
                  <c:v>4.7660741104096598</c:v>
                </c:pt>
                <c:pt idx="2">
                  <c:v>5.1872140921023613</c:v>
                </c:pt>
                <c:pt idx="3">
                  <c:v>4.2306941592561067</c:v>
                </c:pt>
                <c:pt idx="4">
                  <c:v>5.3979975170501264</c:v>
                </c:pt>
                <c:pt idx="5">
                  <c:v>4.9636859053752787</c:v>
                </c:pt>
                <c:pt idx="6">
                  <c:v>1.9356209301251557</c:v>
                </c:pt>
                <c:pt idx="7">
                  <c:v>5.5616446744022285</c:v>
                </c:pt>
                <c:pt idx="8">
                  <c:v>4.497064128641056</c:v>
                </c:pt>
                <c:pt idx="9">
                  <c:v>4.3724955922423465</c:v>
                </c:pt>
                <c:pt idx="10">
                  <c:v>5.1715509091920149</c:v>
                </c:pt>
                <c:pt idx="11">
                  <c:v>5.7720254314259769</c:v>
                </c:pt>
                <c:pt idx="12">
                  <c:v>5.3720657143182873</c:v>
                </c:pt>
                <c:pt idx="13">
                  <c:v>5.8299941229897945</c:v>
                </c:pt>
                <c:pt idx="14">
                  <c:v>5.7349777714039867</c:v>
                </c:pt>
                <c:pt idx="15">
                  <c:v>4.7995877170379222</c:v>
                </c:pt>
                <c:pt idx="16">
                  <c:v>4.9267779020159157</c:v>
                </c:pt>
                <c:pt idx="17">
                  <c:v>5.8213902355591722</c:v>
                </c:pt>
                <c:pt idx="18">
                  <c:v>5.8865273993339393</c:v>
                </c:pt>
                <c:pt idx="19">
                  <c:v>6.7307837287697492</c:v>
                </c:pt>
                <c:pt idx="20">
                  <c:v>3.7871665119621518</c:v>
                </c:pt>
                <c:pt idx="21">
                  <c:v>7.3292810731502831</c:v>
                </c:pt>
                <c:pt idx="22">
                  <c:v>4.5335080881592109</c:v>
                </c:pt>
                <c:pt idx="23">
                  <c:v>7.3860972055002856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760416"/>
        <c:axId val="209760808"/>
      </c:scatterChart>
      <c:valAx>
        <c:axId val="209760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Al2O3 %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9760808"/>
        <c:crosses val="autoZero"/>
        <c:crossBetween val="midCat"/>
      </c:valAx>
      <c:valAx>
        <c:axId val="2097608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LaN/YbN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97604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28575</xdr:rowOff>
    </xdr:from>
    <xdr:to>
      <xdr:col>9</xdr:col>
      <xdr:colOff>85725</xdr:colOff>
      <xdr:row>46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20</xdr:col>
      <xdr:colOff>171450</xdr:colOff>
      <xdr:row>46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32</xdr:row>
      <xdr:rowOff>0</xdr:rowOff>
    </xdr:from>
    <xdr:to>
      <xdr:col>30</xdr:col>
      <xdr:colOff>219075</xdr:colOff>
      <xdr:row>46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0.37708</cdr:x>
      <cdr:y>0.5</cdr:y>
    </cdr:from>
    <cdr:to>
      <cdr:x>0.60417</cdr:x>
      <cdr:y>0.59375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24025" y="1371600"/>
          <a:ext cx="103822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100"/>
            <a:t>carbonate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ynarjb/Documents/Ore%20Deposits/Mn%20files/DatabaseMn_Individual_Deposits/Database-templ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e v time"/>
      <sheetName val="Eu v time"/>
      <sheetName val="Abbotabad"/>
      <sheetName val="Adilabad-ox"/>
      <sheetName val="Adilabad-carb"/>
      <sheetName val="Ananai"/>
      <sheetName val="Sheet1"/>
      <sheetName val="Autlan"/>
      <sheetName val="Azul-ox"/>
      <sheetName val="Azul-carb"/>
      <sheetName val="BaldKnob-ox"/>
      <sheetName val="BaldKnob-carb"/>
      <sheetName val="Binkilic-ox"/>
      <sheetName val="Binkilic-carb"/>
      <sheetName val="BlueJay"/>
      <sheetName val="Bonai-Keonjhar"/>
      <sheetName val="Bronk"/>
      <sheetName val="Cevretepe"/>
      <sheetName val="Chiatura=ox"/>
      <sheetName val="Chiatura-carb"/>
      <sheetName val="Conta_Historia"/>
      <sheetName val="Datangpo"/>
      <sheetName val="Dawashan"/>
      <sheetName val="Derbent"/>
      <sheetName val="Drimos-Aroania"/>
      <sheetName val="Dounan"/>
      <sheetName val="E Carp"/>
      <sheetName val="Elazig"/>
      <sheetName val="EnKafala"/>
      <sheetName val="Eymir"/>
      <sheetName val="Faizuly"/>
      <sheetName val="Kyzyltash"/>
      <sheetName val="Forari"/>
      <sheetName val="Gambatesa"/>
      <sheetName val="Gaoyan"/>
      <sheetName val="Gonzen"/>
      <sheetName val="Groote"/>
      <sheetName val="Guichi"/>
      <sheetName val="Harlech"/>
      <sheetName val="Hawasina"/>
      <sheetName val="Huayuan"/>
      <sheetName val="Imini"/>
      <sheetName val="Jiaodingshan"/>
      <sheetName val="Kalahari Wessels"/>
      <sheetName val="Kalahari old"/>
      <sheetName val="Karazhal"/>
      <sheetName val="Kar-Ten"/>
      <sheetName val="Kisenge"/>
      <sheetName val="Krizna"/>
      <sheetName val="Kzyltash"/>
      <sheetName val="Laba"/>
      <sheetName val="Buckeye-Ladd"/>
      <sheetName val="Lijiaying"/>
      <sheetName val="Lucifer"/>
      <sheetName val="Mangyshlak-ox"/>
      <sheetName val="Mangyshlak-carb"/>
      <sheetName val="Manuels R"/>
      <sheetName val="Minle"/>
      <sheetName val="Moanda"/>
      <sheetName val="Mokta"/>
      <sheetName val="Molango"/>
      <sheetName val="Morro da Mina"/>
      <sheetName val="Nikopol-carb"/>
      <sheetName val="Nikopol-ox"/>
      <sheetName val="Noda"/>
      <sheetName val="Nsuta-ox"/>
      <sheetName val="Nsuta-carb"/>
      <sheetName val="NsutaREE"/>
      <sheetName val="Obrochishte"/>
      <sheetName val="Ocakli"/>
      <sheetName val="Otjosundo"/>
      <sheetName val="Pipji"/>
      <sheetName val="Postmas"/>
      <sheetName val="Parnok"/>
      <sheetName val="Sandur"/>
      <sheetName val="Serra do Navio"/>
      <sheetName val="Sjogruvan"/>
      <sheetName val="Splawa"/>
      <sheetName val="Chart15"/>
      <sheetName val="Eu_Al tanganshan"/>
      <sheetName val="Tambao"/>
      <sheetName val="Tangganshan"/>
      <sheetName val="Taojiang"/>
      <sheetName val="Tiantaishan"/>
      <sheetName val="Tokoro"/>
      <sheetName val="Ulukent"/>
      <sheetName val="UmBogma"/>
      <sheetName val="Urkut"/>
      <sheetName val="Urkut-ox"/>
      <sheetName val="Urkut-REE"/>
      <sheetName val="Urucum"/>
      <sheetName val="Usa"/>
      <sheetName val="Vani"/>
      <sheetName val="Vittinki"/>
      <sheetName val="Wafangzi-oxide"/>
      <sheetName val="Wafangzi-carb"/>
      <sheetName val="WhiteOak"/>
      <sheetName val="Woodie"/>
      <sheetName val="Xialei"/>
      <sheetName val="Xiangtan"/>
      <sheetName val="Xiushan"/>
      <sheetName val="Yanglizhang"/>
      <sheetName val="Chart16"/>
      <sheetName val="Chart17"/>
      <sheetName val="Pr test"/>
      <sheetName val="BlancoFZ"/>
      <sheetName val="BIF"/>
      <sheetName val="Cuyuna"/>
      <sheetName val="Nigerian IF"/>
      <sheetName val="Terranova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8">
          <cell r="G8">
            <v>4.29</v>
          </cell>
          <cell r="BU8">
            <v>0.52812562530233753</v>
          </cell>
          <cell r="BV8">
            <v>0.69367462058055473</v>
          </cell>
          <cell r="BW8">
            <v>4.1584573464682455</v>
          </cell>
        </row>
        <row r="9">
          <cell r="G9">
            <v>6.69</v>
          </cell>
          <cell r="BU9">
            <v>0.48651393896524353</v>
          </cell>
          <cell r="BV9">
            <v>0.73320328428030312</v>
          </cell>
          <cell r="BW9">
            <v>4.7660741104096598</v>
          </cell>
        </row>
        <row r="10">
          <cell r="G10">
            <v>3.86</v>
          </cell>
          <cell r="BU10">
            <v>0.53284136459948217</v>
          </cell>
          <cell r="BV10">
            <v>0.75583495641038922</v>
          </cell>
          <cell r="BW10">
            <v>5.1872140921023613</v>
          </cell>
        </row>
        <row r="11">
          <cell r="G11">
            <v>11.4</v>
          </cell>
          <cell r="BU11">
            <v>0.44574184115170212</v>
          </cell>
          <cell r="BV11">
            <v>0.6653146696229878</v>
          </cell>
          <cell r="BW11">
            <v>4.2306941592561067</v>
          </cell>
        </row>
        <row r="12">
          <cell r="G12">
            <v>0.46</v>
          </cell>
          <cell r="BU12">
            <v>0.43260519749764698</v>
          </cell>
          <cell r="BV12">
            <v>0.54611868127275032</v>
          </cell>
          <cell r="BW12">
            <v>5.3979975170501264</v>
          </cell>
        </row>
        <row r="13">
          <cell r="G13"/>
          <cell r="BU13">
            <v>0.56795384903785795</v>
          </cell>
          <cell r="BV13">
            <v>0.71540267682561942</v>
          </cell>
          <cell r="BW13">
            <v>4.9636859053752787</v>
          </cell>
        </row>
        <row r="14">
          <cell r="G14">
            <v>7.02</v>
          </cell>
          <cell r="BU14">
            <v>0.99827365913008037</v>
          </cell>
          <cell r="BV14">
            <v>0.50628058263395848</v>
          </cell>
          <cell r="BW14">
            <v>1.9356209301251557</v>
          </cell>
        </row>
        <row r="15">
          <cell r="G15">
            <v>5.18</v>
          </cell>
          <cell r="BU15">
            <v>0.62781792737820397</v>
          </cell>
          <cell r="BV15">
            <v>0.68070245822027131</v>
          </cell>
          <cell r="BW15">
            <v>5.5616446744022285</v>
          </cell>
        </row>
        <row r="16">
          <cell r="G16">
            <v>1.83</v>
          </cell>
          <cell r="BU16">
            <v>0.55295174170345918</v>
          </cell>
          <cell r="BV16">
            <v>0.46556918811205067</v>
          </cell>
          <cell r="BW16">
            <v>4.497064128641056</v>
          </cell>
        </row>
        <row r="17">
          <cell r="G17">
            <v>4.8899999999999997</v>
          </cell>
          <cell r="BU17">
            <v>1.0254841250033722</v>
          </cell>
          <cell r="BV17">
            <v>0.73348539670031654</v>
          </cell>
          <cell r="BW17">
            <v>4.3724955922423465</v>
          </cell>
        </row>
        <row r="18">
          <cell r="G18">
            <v>0.57999999999999996</v>
          </cell>
          <cell r="BU18">
            <v>0.46860980741177638</v>
          </cell>
          <cell r="BV18">
            <v>0.46369031219398821</v>
          </cell>
          <cell r="BW18">
            <v>5.1715509091920149</v>
          </cell>
        </row>
        <row r="19">
          <cell r="G19">
            <v>4.74</v>
          </cell>
          <cell r="BU19">
            <v>0.67917905275470514</v>
          </cell>
          <cell r="BV19">
            <v>0.59306335068948113</v>
          </cell>
          <cell r="BW19">
            <v>5.7720254314259769</v>
          </cell>
        </row>
        <row r="20">
          <cell r="G20">
            <v>1.35</v>
          </cell>
          <cell r="BU20">
            <v>0.5369443116239494</v>
          </cell>
          <cell r="BV20">
            <v>0.61027646491571286</v>
          </cell>
          <cell r="BW20">
            <v>5.3720657143182873</v>
          </cell>
        </row>
        <row r="21">
          <cell r="G21">
            <v>1.08</v>
          </cell>
          <cell r="BU21">
            <v>0.45263318718028339</v>
          </cell>
          <cell r="BV21">
            <v>0.55328649808382147</v>
          </cell>
          <cell r="BW21">
            <v>5.8299941229897945</v>
          </cell>
        </row>
        <row r="22">
          <cell r="G22"/>
          <cell r="BU22">
            <v>0.60969208432235367</v>
          </cell>
          <cell r="BV22">
            <v>0.65360630472561232</v>
          </cell>
          <cell r="BW22">
            <v>5.7349777714039867</v>
          </cell>
        </row>
        <row r="23">
          <cell r="G23">
            <v>3.8</v>
          </cell>
          <cell r="BU23">
            <v>0.57596393314526306</v>
          </cell>
          <cell r="BV23">
            <v>0.57939601145096875</v>
          </cell>
          <cell r="BW23">
            <v>4.7995877170379222</v>
          </cell>
        </row>
        <row r="24">
          <cell r="G24">
            <v>4.2</v>
          </cell>
          <cell r="BU24">
            <v>0.75808475789868224</v>
          </cell>
          <cell r="BV24">
            <v>0.57967483964067257</v>
          </cell>
          <cell r="BW24">
            <v>4.9267779020159157</v>
          </cell>
        </row>
        <row r="25">
          <cell r="G25">
            <v>3.03</v>
          </cell>
          <cell r="BU25">
            <v>0.71852631872344064</v>
          </cell>
          <cell r="BV25">
            <v>0.59426510136600308</v>
          </cell>
          <cell r="BW25">
            <v>5.8213902355591722</v>
          </cell>
        </row>
        <row r="26">
          <cell r="G26"/>
          <cell r="BU26">
            <v>0.71190658625729608</v>
          </cell>
          <cell r="BV26">
            <v>0.64518553577532201</v>
          </cell>
          <cell r="BW26">
            <v>5.8865273993339393</v>
          </cell>
        </row>
        <row r="27">
          <cell r="G27">
            <v>8.34</v>
          </cell>
          <cell r="BU27">
            <v>0.52974559055587611</v>
          </cell>
          <cell r="BV27">
            <v>0.7074221019519128</v>
          </cell>
          <cell r="BW27">
            <v>6.7307837287697492</v>
          </cell>
        </row>
        <row r="28">
          <cell r="G28">
            <v>0.9</v>
          </cell>
          <cell r="BU28">
            <v>0.5392069605716493</v>
          </cell>
          <cell r="BV28">
            <v>0.54155998023605512</v>
          </cell>
          <cell r="BW28">
            <v>3.7871665119621518</v>
          </cell>
        </row>
        <row r="29">
          <cell r="G29">
            <v>1.0900000000000001</v>
          </cell>
          <cell r="BU29">
            <v>0.79197671586151897</v>
          </cell>
          <cell r="BV29">
            <v>0.50828297003163303</v>
          </cell>
          <cell r="BW29">
            <v>7.3292810731502831</v>
          </cell>
        </row>
        <row r="30">
          <cell r="G30">
            <v>0.28000000000000003</v>
          </cell>
          <cell r="BU30">
            <v>0.46772813248701001</v>
          </cell>
          <cell r="BV30">
            <v>0.5461811945120163</v>
          </cell>
          <cell r="BW30">
            <v>4.5335080881592109</v>
          </cell>
        </row>
        <row r="31">
          <cell r="G31">
            <v>2.5499999999999998</v>
          </cell>
          <cell r="BU31">
            <v>0.73041051154476955</v>
          </cell>
          <cell r="BV31">
            <v>0.54924927099089749</v>
          </cell>
          <cell r="BW31">
            <v>7.3860972055002856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85"/>
  <sheetViews>
    <sheetView tabSelected="1" topLeftCell="A37" workbookViewId="0">
      <selection activeCell="A31" sqref="A31"/>
    </sheetView>
  </sheetViews>
  <sheetFormatPr defaultRowHeight="15" x14ac:dyDescent="0.25"/>
  <cols>
    <col min="1" max="1" width="18" customWidth="1"/>
    <col min="2" max="2" width="8.85546875" customWidth="1"/>
    <col min="3" max="11" width="6.85546875" customWidth="1"/>
    <col min="12" max="21" width="6.5703125" customWidth="1"/>
    <col min="22" max="23" width="7.42578125" customWidth="1"/>
    <col min="29" max="29" width="5.42578125" customWidth="1"/>
    <col min="30" max="30" width="5.28515625" customWidth="1"/>
    <col min="31" max="31" width="6.42578125" customWidth="1"/>
    <col min="32" max="32" width="4.7109375" customWidth="1"/>
    <col min="33" max="33" width="5.7109375" customWidth="1"/>
    <col min="34" max="38" width="4.7109375" customWidth="1"/>
    <col min="39" max="41" width="5.42578125" customWidth="1"/>
    <col min="42" max="42" width="5.140625" customWidth="1"/>
    <col min="43" max="43" width="5.85546875" customWidth="1"/>
    <col min="44" max="44" width="5.28515625" customWidth="1"/>
    <col min="45" max="45" width="4.5703125" customWidth="1"/>
    <col min="47" max="53" width="6.28515625" customWidth="1"/>
    <col min="54" max="58" width="6" customWidth="1"/>
    <col min="59" max="60" width="6.42578125" customWidth="1"/>
  </cols>
  <sheetData>
    <row r="1" spans="1:87" x14ac:dyDescent="0.25">
      <c r="A1" t="s">
        <v>0</v>
      </c>
      <c r="B1" t="s">
        <v>1</v>
      </c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87" ht="15.75" x14ac:dyDescent="0.25">
      <c r="A2" s="2" t="s">
        <v>2</v>
      </c>
      <c r="B2" s="2" t="s">
        <v>3</v>
      </c>
      <c r="C2" s="1" t="s">
        <v>4</v>
      </c>
      <c r="D2" s="53" t="s">
        <v>5</v>
      </c>
      <c r="E2" s="53"/>
      <c r="AX2" s="3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87" x14ac:dyDescent="0.25">
      <c r="A3" t="s">
        <v>6</v>
      </c>
      <c r="B3">
        <v>270</v>
      </c>
      <c r="C3" t="s">
        <v>7</v>
      </c>
      <c r="D3" s="54">
        <v>0.54</v>
      </c>
      <c r="E3" s="5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</row>
    <row r="4" spans="1:87" x14ac:dyDescent="0.25"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BC4" t="s">
        <v>8</v>
      </c>
      <c r="BL4">
        <v>0.36699999999999999</v>
      </c>
      <c r="BM4">
        <v>0.95699999999999996</v>
      </c>
      <c r="BN4">
        <v>0.13700000000000001</v>
      </c>
      <c r="BO4">
        <v>0.71099999999999997</v>
      </c>
      <c r="BP4">
        <v>0.23100000000000001</v>
      </c>
      <c r="BQ4">
        <v>8.6999999999999994E-2</v>
      </c>
      <c r="BR4">
        <v>0.30599999999999999</v>
      </c>
      <c r="BS4">
        <v>5.8000000000000003E-2</v>
      </c>
      <c r="BT4">
        <v>0.248</v>
      </c>
      <c r="BU4" t="s">
        <v>9</v>
      </c>
      <c r="CB4" t="s">
        <v>10</v>
      </c>
      <c r="CC4" t="s">
        <v>11</v>
      </c>
      <c r="CE4" t="s">
        <v>10</v>
      </c>
      <c r="CF4" t="s">
        <v>10</v>
      </c>
      <c r="CG4" t="s">
        <v>11</v>
      </c>
      <c r="CH4" t="s">
        <v>11</v>
      </c>
    </row>
    <row r="5" spans="1:87" ht="18.75" x14ac:dyDescent="0.3">
      <c r="D5" s="5" t="s">
        <v>12</v>
      </c>
      <c r="P5" s="5" t="s">
        <v>13</v>
      </c>
      <c r="AI5" s="3" t="s">
        <v>14</v>
      </c>
      <c r="AX5" s="3" t="s">
        <v>15</v>
      </c>
      <c r="BC5" t="s">
        <v>16</v>
      </c>
      <c r="BL5" s="3" t="s">
        <v>17</v>
      </c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t="s">
        <v>18</v>
      </c>
      <c r="BZ5" s="6"/>
      <c r="CA5" s="6"/>
      <c r="CB5" t="s">
        <v>19</v>
      </c>
      <c r="CC5" t="s">
        <v>19</v>
      </c>
      <c r="CD5" t="s">
        <v>19</v>
      </c>
      <c r="CE5" s="6" t="s">
        <v>19</v>
      </c>
      <c r="CF5">
        <v>30.706</v>
      </c>
      <c r="CG5" s="6" t="s">
        <v>19</v>
      </c>
      <c r="CH5">
        <v>30.706</v>
      </c>
    </row>
    <row r="6" spans="1:87" ht="45" x14ac:dyDescent="0.25">
      <c r="B6" s="6" t="s">
        <v>20</v>
      </c>
      <c r="C6" s="7" t="s">
        <v>21</v>
      </c>
      <c r="D6" s="6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 t="s">
        <v>28</v>
      </c>
      <c r="K6" s="6" t="s">
        <v>29</v>
      </c>
      <c r="L6" s="6" t="s">
        <v>30</v>
      </c>
      <c r="M6" s="6" t="s">
        <v>31</v>
      </c>
      <c r="N6" s="6" t="s">
        <v>32</v>
      </c>
      <c r="O6" s="6" t="s">
        <v>33</v>
      </c>
      <c r="P6" s="8" t="s">
        <v>34</v>
      </c>
      <c r="Q6" s="9" t="s">
        <v>8</v>
      </c>
      <c r="R6" s="9" t="s">
        <v>35</v>
      </c>
      <c r="S6" s="9" t="s">
        <v>36</v>
      </c>
      <c r="T6" s="9" t="s">
        <v>37</v>
      </c>
      <c r="U6" s="9" t="s">
        <v>38</v>
      </c>
      <c r="V6" s="9" t="s">
        <v>39</v>
      </c>
      <c r="W6" s="9" t="s">
        <v>40</v>
      </c>
      <c r="X6" s="9" t="s">
        <v>41</v>
      </c>
      <c r="Y6" s="9" t="s">
        <v>42</v>
      </c>
      <c r="Z6" s="9" t="s">
        <v>43</v>
      </c>
      <c r="AA6" s="9" t="s">
        <v>44</v>
      </c>
      <c r="AB6" s="9" t="s">
        <v>45</v>
      </c>
      <c r="AC6" s="9" t="s">
        <v>46</v>
      </c>
      <c r="AD6" s="9" t="s">
        <v>47</v>
      </c>
      <c r="AE6" s="9" t="s">
        <v>48</v>
      </c>
      <c r="AF6" s="10" t="s">
        <v>49</v>
      </c>
      <c r="AG6" s="10" t="s">
        <v>50</v>
      </c>
      <c r="AH6" s="10" t="s">
        <v>51</v>
      </c>
      <c r="AI6" s="8" t="s">
        <v>52</v>
      </c>
      <c r="AJ6" s="4" t="s">
        <v>53</v>
      </c>
      <c r="AK6" s="4" t="s">
        <v>54</v>
      </c>
      <c r="AL6" s="4" t="s">
        <v>55</v>
      </c>
      <c r="AM6" s="4" t="s">
        <v>56</v>
      </c>
      <c r="AN6" s="4" t="s">
        <v>57</v>
      </c>
      <c r="AO6" s="4" t="s">
        <v>58</v>
      </c>
      <c r="AP6" s="4" t="s">
        <v>59</v>
      </c>
      <c r="AQ6" s="4" t="s">
        <v>60</v>
      </c>
      <c r="AR6" s="4" t="s">
        <v>61</v>
      </c>
      <c r="AS6" s="4" t="s">
        <v>62</v>
      </c>
      <c r="AT6" s="4" t="s">
        <v>63</v>
      </c>
      <c r="AU6" s="4" t="s">
        <v>64</v>
      </c>
      <c r="AV6" s="4" t="s">
        <v>65</v>
      </c>
      <c r="AW6" s="4" t="s">
        <v>66</v>
      </c>
      <c r="AX6" t="s">
        <v>67</v>
      </c>
      <c r="AY6" t="s">
        <v>68</v>
      </c>
      <c r="AZ6" t="s">
        <v>69</v>
      </c>
      <c r="BA6" t="s">
        <v>70</v>
      </c>
      <c r="BB6" t="s">
        <v>71</v>
      </c>
      <c r="BC6" t="s">
        <v>72</v>
      </c>
      <c r="BD6" t="s">
        <v>73</v>
      </c>
      <c r="BE6" t="s">
        <v>74</v>
      </c>
      <c r="BF6" s="11" t="s">
        <v>75</v>
      </c>
      <c r="BG6" s="11" t="s">
        <v>76</v>
      </c>
      <c r="BH6" s="11" t="s">
        <v>77</v>
      </c>
      <c r="BI6" s="11" t="s">
        <v>78</v>
      </c>
      <c r="BJ6" s="12" t="s">
        <v>79</v>
      </c>
      <c r="BK6" s="11" t="s">
        <v>80</v>
      </c>
      <c r="BL6" s="13" t="s">
        <v>81</v>
      </c>
      <c r="BM6" s="13" t="s">
        <v>82</v>
      </c>
      <c r="BN6" s="13" t="s">
        <v>83</v>
      </c>
      <c r="BO6" s="13" t="s">
        <v>84</v>
      </c>
      <c r="BP6" s="13" t="s">
        <v>85</v>
      </c>
      <c r="BQ6" s="13" t="s">
        <v>86</v>
      </c>
      <c r="BR6" s="13" t="s">
        <v>87</v>
      </c>
      <c r="BS6" s="13" t="s">
        <v>88</v>
      </c>
      <c r="BT6" s="13" t="s">
        <v>89</v>
      </c>
      <c r="BU6" s="13" t="s">
        <v>90</v>
      </c>
      <c r="BV6" s="13" t="s">
        <v>91</v>
      </c>
      <c r="BW6" s="13" t="s">
        <v>92</v>
      </c>
      <c r="BX6" s="13" t="s">
        <v>90</v>
      </c>
      <c r="BY6" s="13" t="s">
        <v>91</v>
      </c>
      <c r="BZ6" s="4" t="s">
        <v>93</v>
      </c>
      <c r="CA6" s="4" t="s">
        <v>94</v>
      </c>
      <c r="CB6" s="4" t="s">
        <v>95</v>
      </c>
      <c r="CC6" s="4" t="s">
        <v>95</v>
      </c>
      <c r="CD6" s="4" t="s">
        <v>96</v>
      </c>
      <c r="CE6" s="4" t="s">
        <v>97</v>
      </c>
      <c r="CF6" s="4" t="s">
        <v>98</v>
      </c>
      <c r="CG6" s="4" t="s">
        <v>97</v>
      </c>
      <c r="CH6" s="4" t="s">
        <v>98</v>
      </c>
      <c r="CI6" s="4" t="s">
        <v>99</v>
      </c>
    </row>
    <row r="7" spans="1:87" ht="42.75" x14ac:dyDescent="0.25">
      <c r="B7" s="14" t="s">
        <v>100</v>
      </c>
      <c r="C7" s="15" t="s">
        <v>101</v>
      </c>
      <c r="D7" s="16">
        <f>AVERAGE(D8:D11)</f>
        <v>29.375</v>
      </c>
      <c r="E7" s="16">
        <f t="shared" ref="E7:O7" si="0">AVERAGE(E8:E11)</f>
        <v>4.2974999999999994</v>
      </c>
      <c r="F7" s="16">
        <f t="shared" si="0"/>
        <v>46.7</v>
      </c>
      <c r="G7" s="16">
        <f t="shared" si="0"/>
        <v>6.5600000000000005</v>
      </c>
      <c r="H7" s="16">
        <f t="shared" si="0"/>
        <v>0.38250000000000006</v>
      </c>
      <c r="I7" s="16">
        <f t="shared" si="0"/>
        <v>0.33999999999999997</v>
      </c>
      <c r="J7" s="16">
        <f t="shared" si="0"/>
        <v>0.36749999999999999</v>
      </c>
      <c r="K7" s="16">
        <f t="shared" si="0"/>
        <v>0.34250000000000003</v>
      </c>
      <c r="L7" s="16">
        <f t="shared" si="0"/>
        <v>0.2525</v>
      </c>
      <c r="M7" s="16">
        <f t="shared" si="0"/>
        <v>0.19750000000000001</v>
      </c>
      <c r="N7" s="16">
        <f t="shared" si="0"/>
        <v>9.0850000000000009</v>
      </c>
      <c r="O7" s="16">
        <f t="shared" si="0"/>
        <v>97.875</v>
      </c>
      <c r="P7" s="14" t="s">
        <v>102</v>
      </c>
      <c r="Q7" s="17">
        <f>AVERAGE(Q8:Q11)</f>
        <v>342.5</v>
      </c>
      <c r="R7" s="15" t="s">
        <v>102</v>
      </c>
      <c r="S7" s="17">
        <f t="shared" ref="S7:AB7" si="1">AVERAGE(S8:S11)</f>
        <v>16.125</v>
      </c>
      <c r="T7" s="17">
        <f t="shared" si="1"/>
        <v>145.25</v>
      </c>
      <c r="U7" s="17">
        <f t="shared" si="1"/>
        <v>40.424999999999997</v>
      </c>
      <c r="V7" s="17">
        <f t="shared" si="1"/>
        <v>23.725000000000001</v>
      </c>
      <c r="W7" s="17">
        <f t="shared" si="1"/>
        <v>8.8249999999999993</v>
      </c>
      <c r="X7" s="17">
        <f t="shared" si="1"/>
        <v>683.5</v>
      </c>
      <c r="Y7" s="17">
        <f t="shared" si="1"/>
        <v>19.024999999999999</v>
      </c>
      <c r="Z7" s="17">
        <f t="shared" si="1"/>
        <v>49.125</v>
      </c>
      <c r="AA7" s="17">
        <f t="shared" si="1"/>
        <v>8.7025000000000006</v>
      </c>
      <c r="AB7" s="17">
        <f t="shared" si="1"/>
        <v>1803.75</v>
      </c>
      <c r="AC7" s="14" t="s">
        <v>102</v>
      </c>
      <c r="AD7" s="14" t="s">
        <v>102</v>
      </c>
      <c r="AE7" s="17">
        <f t="shared" ref="AE7:AG7" si="2">AVERAGE(AE8:AE11)</f>
        <v>583</v>
      </c>
      <c r="AF7" s="17">
        <f t="shared" si="2"/>
        <v>54.5</v>
      </c>
      <c r="AG7" s="17">
        <f t="shared" si="2"/>
        <v>673</v>
      </c>
      <c r="AH7" s="14" t="s">
        <v>102</v>
      </c>
      <c r="AI7" s="18"/>
      <c r="AJ7" s="19"/>
      <c r="AK7" s="19"/>
      <c r="AL7" s="19"/>
      <c r="AM7" s="19"/>
      <c r="AN7" s="17"/>
      <c r="AO7" s="19"/>
      <c r="AP7" s="19"/>
      <c r="AQ7" s="19"/>
      <c r="AR7" s="19"/>
      <c r="AS7" s="19"/>
      <c r="AT7" s="19"/>
      <c r="AU7" s="19"/>
      <c r="AV7" s="19"/>
      <c r="AW7" s="19"/>
      <c r="AX7" s="20">
        <f>AVERAGE(AX8:AX11)</f>
        <v>47.174999999999997</v>
      </c>
      <c r="AY7" s="20">
        <f t="shared" ref="AY7:BK7" si="3">AVERAGE(AY8:AY11)</f>
        <v>45.525000000000006</v>
      </c>
      <c r="AZ7" s="20">
        <f t="shared" si="3"/>
        <v>9.9024999999999999</v>
      </c>
      <c r="BA7" s="20">
        <f t="shared" si="3"/>
        <v>38.524999999999999</v>
      </c>
      <c r="BB7" s="20">
        <f t="shared" si="3"/>
        <v>8.5549999999999997</v>
      </c>
      <c r="BC7" s="20">
        <f t="shared" si="3"/>
        <v>2.0299999999999998</v>
      </c>
      <c r="BD7" s="20">
        <f t="shared" si="3"/>
        <v>9.0824999999999996</v>
      </c>
      <c r="BE7" s="20">
        <f t="shared" si="3"/>
        <v>1.2775000000000001</v>
      </c>
      <c r="BF7" s="20">
        <f t="shared" si="3"/>
        <v>7.1025</v>
      </c>
      <c r="BG7" s="20">
        <f t="shared" si="3"/>
        <v>1.5149999999999999</v>
      </c>
      <c r="BH7" s="20">
        <f t="shared" si="3"/>
        <v>3.8224999999999998</v>
      </c>
      <c r="BI7" s="20">
        <f t="shared" si="3"/>
        <v>0.56500000000000006</v>
      </c>
      <c r="BJ7" s="20">
        <f t="shared" si="3"/>
        <v>3.1949999999999998</v>
      </c>
      <c r="BK7" s="20">
        <f t="shared" si="3"/>
        <v>0.47250000000000003</v>
      </c>
      <c r="BL7" s="21">
        <f t="shared" ref="BL7:BT22" si="4">AX7/BL$4</f>
        <v>128.54223433242507</v>
      </c>
      <c r="BM7" s="21">
        <f t="shared" si="4"/>
        <v>47.570532915360509</v>
      </c>
      <c r="BN7" s="21">
        <f t="shared" si="4"/>
        <v>72.281021897810206</v>
      </c>
      <c r="BO7" s="21">
        <f t="shared" si="4"/>
        <v>54.184247538677916</v>
      </c>
      <c r="BP7" s="21">
        <f t="shared" si="4"/>
        <v>37.034632034632033</v>
      </c>
      <c r="BQ7" s="21">
        <f t="shared" si="4"/>
        <v>23.333333333333332</v>
      </c>
      <c r="BR7" s="21">
        <f t="shared" si="4"/>
        <v>29.681372549019606</v>
      </c>
      <c r="BS7" s="21">
        <f t="shared" si="4"/>
        <v>22.025862068965516</v>
      </c>
      <c r="BT7" s="21">
        <f t="shared" ref="BT7" si="5">BJ7/BT$4</f>
        <v>12.883064516129032</v>
      </c>
      <c r="BU7" s="22">
        <f t="shared" ref="BU7:BU31" si="6">BM7/((BL7*BN7)^0.5)</f>
        <v>0.49351794908247931</v>
      </c>
      <c r="BV7" s="22">
        <f t="shared" ref="BV7:BV31" si="7">BQ7/((BP7*BR7)^0.5)</f>
        <v>0.70377004585527358</v>
      </c>
      <c r="BW7" s="22">
        <f t="shared" ref="BW7:BW31" si="8">BL7/BT7</f>
        <v>9.9776131813588158</v>
      </c>
      <c r="BX7" s="23">
        <v>0.57879999999999998</v>
      </c>
      <c r="BY7" s="23">
        <v>0.53469999999999995</v>
      </c>
      <c r="BZ7" s="51"/>
      <c r="CA7" s="51"/>
      <c r="CB7" s="52">
        <f>AVERAGE(CB8:CB31)</f>
        <v>1.6666666666666667</v>
      </c>
      <c r="CC7" s="52">
        <f>AVERAGE(CC8:CC31)</f>
        <v>1</v>
      </c>
      <c r="CD7" s="51"/>
      <c r="CE7" s="52">
        <f t="shared" ref="CE7:CH7" si="9">AVERAGE(CE8:CE31)</f>
        <v>-8.1666666666666661</v>
      </c>
      <c r="CF7" s="52">
        <f t="shared" si="9"/>
        <v>22.483333333333331</v>
      </c>
      <c r="CG7" s="52">
        <f t="shared" si="9"/>
        <v>-3.4</v>
      </c>
      <c r="CH7" s="52">
        <f t="shared" si="9"/>
        <v>27.4</v>
      </c>
      <c r="CI7" s="20">
        <f t="shared" ref="CI7" si="10">AVERAGE(CI8:CI11)</f>
        <v>1.2011999999999998E-2</v>
      </c>
    </row>
    <row r="8" spans="1:87" x14ac:dyDescent="0.25">
      <c r="A8" t="s">
        <v>103</v>
      </c>
      <c r="B8" s="24" t="s">
        <v>104</v>
      </c>
      <c r="D8" s="25">
        <v>40</v>
      </c>
      <c r="E8">
        <v>3.52</v>
      </c>
      <c r="F8">
        <v>39.4</v>
      </c>
      <c r="G8">
        <v>4.29</v>
      </c>
      <c r="H8">
        <v>0.48</v>
      </c>
      <c r="I8">
        <v>0.25</v>
      </c>
      <c r="J8">
        <v>0.65</v>
      </c>
      <c r="K8">
        <v>0.12</v>
      </c>
      <c r="L8">
        <v>0.33</v>
      </c>
      <c r="M8">
        <v>0.15</v>
      </c>
      <c r="N8">
        <v>7.95</v>
      </c>
      <c r="O8">
        <v>97.1</v>
      </c>
      <c r="Q8">
        <v>390</v>
      </c>
      <c r="S8">
        <v>13.8</v>
      </c>
      <c r="T8">
        <v>171</v>
      </c>
      <c r="U8">
        <v>49.3</v>
      </c>
      <c r="V8">
        <v>34</v>
      </c>
      <c r="W8">
        <v>6.1</v>
      </c>
      <c r="X8">
        <v>663</v>
      </c>
      <c r="Y8">
        <v>12.2</v>
      </c>
      <c r="Z8">
        <v>38.6</v>
      </c>
      <c r="AA8">
        <v>6.78</v>
      </c>
      <c r="AB8">
        <v>2167</v>
      </c>
      <c r="AE8">
        <v>973</v>
      </c>
      <c r="AF8">
        <v>67.7</v>
      </c>
      <c r="AG8">
        <v>854</v>
      </c>
      <c r="AX8">
        <v>58.4</v>
      </c>
      <c r="AY8">
        <v>60.9</v>
      </c>
      <c r="AZ8">
        <v>12.5</v>
      </c>
      <c r="BA8">
        <v>49.8</v>
      </c>
      <c r="BB8">
        <v>11.3</v>
      </c>
      <c r="BC8">
        <v>2.61</v>
      </c>
      <c r="BD8">
        <v>11.7</v>
      </c>
      <c r="BE8">
        <v>1.7</v>
      </c>
      <c r="BF8">
        <v>9.49</v>
      </c>
      <c r="BG8">
        <v>2.0499999999999998</v>
      </c>
      <c r="BH8">
        <v>5.33</v>
      </c>
      <c r="BI8">
        <v>0.71</v>
      </c>
      <c r="BJ8">
        <v>3.89</v>
      </c>
      <c r="BK8">
        <v>0.6</v>
      </c>
      <c r="BL8" s="26">
        <f>AX8/BL$4</f>
        <v>159.12806539509538</v>
      </c>
      <c r="BM8" s="26">
        <f t="shared" si="4"/>
        <v>63.63636363636364</v>
      </c>
      <c r="BN8" s="26">
        <f t="shared" si="4"/>
        <v>91.240875912408754</v>
      </c>
      <c r="BO8" s="26">
        <f t="shared" si="4"/>
        <v>70.042194092827003</v>
      </c>
      <c r="BP8" s="26">
        <f t="shared" si="4"/>
        <v>48.917748917748916</v>
      </c>
      <c r="BQ8" s="26">
        <f t="shared" si="4"/>
        <v>30</v>
      </c>
      <c r="BR8" s="26">
        <f t="shared" si="4"/>
        <v>38.235294117647058</v>
      </c>
      <c r="BS8" s="26">
        <f t="shared" si="4"/>
        <v>29.310344827586206</v>
      </c>
      <c r="BT8" s="26">
        <f t="shared" si="4"/>
        <v>38.266129032258064</v>
      </c>
      <c r="BU8" s="27">
        <f t="shared" si="6"/>
        <v>0.52812562530233753</v>
      </c>
      <c r="BV8" s="27">
        <f t="shared" si="7"/>
        <v>0.69367462058055473</v>
      </c>
      <c r="BW8" s="27">
        <f t="shared" si="8"/>
        <v>4.1584573464682455</v>
      </c>
      <c r="CI8" s="28"/>
    </row>
    <row r="9" spans="1:87" x14ac:dyDescent="0.25">
      <c r="A9" t="s">
        <v>105</v>
      </c>
      <c r="B9" s="24" t="s">
        <v>104</v>
      </c>
      <c r="D9" s="25">
        <v>30.5</v>
      </c>
      <c r="E9">
        <v>5.34</v>
      </c>
      <c r="F9">
        <v>43.6</v>
      </c>
      <c r="G9">
        <v>6.69</v>
      </c>
      <c r="H9">
        <v>0.13</v>
      </c>
      <c r="I9">
        <v>0.18</v>
      </c>
      <c r="J9">
        <v>0.19</v>
      </c>
      <c r="K9">
        <v>0.04</v>
      </c>
      <c r="L9">
        <v>0.3</v>
      </c>
      <c r="M9">
        <v>0.24</v>
      </c>
      <c r="N9">
        <v>11.2</v>
      </c>
      <c r="O9">
        <v>98.4</v>
      </c>
      <c r="Q9">
        <v>412</v>
      </c>
      <c r="S9">
        <v>15.8</v>
      </c>
      <c r="T9">
        <v>157</v>
      </c>
      <c r="U9">
        <v>39.5</v>
      </c>
      <c r="V9">
        <v>18</v>
      </c>
      <c r="W9">
        <v>9.6999999999999993</v>
      </c>
      <c r="X9">
        <v>748</v>
      </c>
      <c r="Y9">
        <v>22.9</v>
      </c>
      <c r="Z9">
        <v>57.9</v>
      </c>
      <c r="AA9">
        <v>8.94</v>
      </c>
      <c r="AB9">
        <v>1962</v>
      </c>
      <c r="AE9">
        <v>657</v>
      </c>
      <c r="AF9">
        <v>59.3</v>
      </c>
      <c r="AG9">
        <v>573</v>
      </c>
      <c r="AX9">
        <v>57.2</v>
      </c>
      <c r="AY9">
        <v>50.4</v>
      </c>
      <c r="AZ9">
        <v>10.3</v>
      </c>
      <c r="BA9">
        <v>43.4</v>
      </c>
      <c r="BB9">
        <v>8.94</v>
      </c>
      <c r="BC9">
        <v>2.2400000000000002</v>
      </c>
      <c r="BD9">
        <v>9.75</v>
      </c>
      <c r="BE9">
        <v>1.38</v>
      </c>
      <c r="BF9">
        <v>8.11</v>
      </c>
      <c r="BG9">
        <v>1.72</v>
      </c>
      <c r="BH9">
        <v>4.3899999999999997</v>
      </c>
      <c r="BI9">
        <v>0.64</v>
      </c>
      <c r="BJ9">
        <v>3.69</v>
      </c>
      <c r="BK9">
        <v>0.54</v>
      </c>
      <c r="BL9" s="26">
        <f t="shared" ref="BL9:BT24" si="11">AX9/BL$4</f>
        <v>155.858310626703</v>
      </c>
      <c r="BM9" s="26">
        <f t="shared" si="4"/>
        <v>52.664576802507838</v>
      </c>
      <c r="BN9" s="26">
        <f t="shared" si="4"/>
        <v>75.182481751824824</v>
      </c>
      <c r="BO9" s="26">
        <f t="shared" si="4"/>
        <v>61.040787623066102</v>
      </c>
      <c r="BP9" s="26">
        <f t="shared" si="4"/>
        <v>38.701298701298697</v>
      </c>
      <c r="BQ9" s="26">
        <f t="shared" si="4"/>
        <v>25.747126436781613</v>
      </c>
      <c r="BR9" s="26">
        <f t="shared" si="4"/>
        <v>31.862745098039216</v>
      </c>
      <c r="BS9" s="26">
        <f t="shared" si="4"/>
        <v>23.793103448275858</v>
      </c>
      <c r="BT9" s="26">
        <f t="shared" si="4"/>
        <v>32.701612903225808</v>
      </c>
      <c r="BU9" s="27">
        <f t="shared" si="6"/>
        <v>0.48651393896524353</v>
      </c>
      <c r="BV9" s="27">
        <f t="shared" si="7"/>
        <v>0.73320328428030312</v>
      </c>
      <c r="BW9" s="27">
        <f t="shared" si="8"/>
        <v>4.7660741104096598</v>
      </c>
      <c r="CI9" s="28"/>
    </row>
    <row r="10" spans="1:87" x14ac:dyDescent="0.25">
      <c r="A10" t="s">
        <v>106</v>
      </c>
      <c r="B10" s="24" t="s">
        <v>104</v>
      </c>
      <c r="D10" s="25">
        <v>24.6</v>
      </c>
      <c r="E10">
        <v>3.51</v>
      </c>
      <c r="F10">
        <v>57.9</v>
      </c>
      <c r="G10">
        <v>3.86</v>
      </c>
      <c r="H10">
        <v>0.55000000000000004</v>
      </c>
      <c r="I10">
        <v>0.42</v>
      </c>
      <c r="J10">
        <v>0.57999999999999996</v>
      </c>
      <c r="K10">
        <v>0.12</v>
      </c>
      <c r="L10">
        <v>0.25</v>
      </c>
      <c r="M10">
        <v>0.16</v>
      </c>
      <c r="N10">
        <v>6.49</v>
      </c>
      <c r="O10">
        <v>98.4</v>
      </c>
      <c r="Q10">
        <v>177</v>
      </c>
      <c r="S10">
        <v>22.9</v>
      </c>
      <c r="T10">
        <v>147</v>
      </c>
      <c r="U10">
        <v>30.9</v>
      </c>
      <c r="V10">
        <v>14.2</v>
      </c>
      <c r="W10">
        <v>4.7</v>
      </c>
      <c r="X10">
        <v>486</v>
      </c>
      <c r="Y10">
        <v>8.9</v>
      </c>
      <c r="Z10">
        <v>39</v>
      </c>
      <c r="AA10">
        <v>6.39</v>
      </c>
      <c r="AB10">
        <v>1555</v>
      </c>
      <c r="AE10">
        <v>432</v>
      </c>
      <c r="AF10">
        <v>26.2</v>
      </c>
      <c r="AG10">
        <v>444</v>
      </c>
      <c r="AX10">
        <v>29.4</v>
      </c>
      <c r="AY10">
        <v>27.6</v>
      </c>
      <c r="AZ10">
        <v>5.01</v>
      </c>
      <c r="BA10">
        <v>20.9</v>
      </c>
      <c r="BB10">
        <v>4.1500000000000004</v>
      </c>
      <c r="BC10">
        <v>1.0900000000000001</v>
      </c>
      <c r="BD10">
        <v>4.68</v>
      </c>
      <c r="BE10">
        <v>0.64</v>
      </c>
      <c r="BF10">
        <v>3.83</v>
      </c>
      <c r="BG10">
        <v>0.83</v>
      </c>
      <c r="BH10">
        <v>2.0099999999999998</v>
      </c>
      <c r="BI10">
        <v>0.32</v>
      </c>
      <c r="BJ10">
        <v>1.76</v>
      </c>
      <c r="BK10">
        <v>0.28000000000000003</v>
      </c>
      <c r="BL10" s="26">
        <f t="shared" si="11"/>
        <v>80.108991825613074</v>
      </c>
      <c r="BM10" s="26">
        <f t="shared" si="4"/>
        <v>28.840125391849533</v>
      </c>
      <c r="BN10" s="26">
        <f t="shared" si="4"/>
        <v>36.569343065693424</v>
      </c>
      <c r="BO10" s="26">
        <f t="shared" si="4"/>
        <v>29.395218002812939</v>
      </c>
      <c r="BP10" s="26">
        <f t="shared" si="4"/>
        <v>17.965367965367967</v>
      </c>
      <c r="BQ10" s="26">
        <f t="shared" si="4"/>
        <v>12.52873563218391</v>
      </c>
      <c r="BR10" s="26">
        <f t="shared" si="4"/>
        <v>15.294117647058822</v>
      </c>
      <c r="BS10" s="26">
        <f t="shared" si="4"/>
        <v>11.034482758620689</v>
      </c>
      <c r="BT10" s="26">
        <f t="shared" si="4"/>
        <v>15.443548387096774</v>
      </c>
      <c r="BU10" s="27">
        <f t="shared" si="6"/>
        <v>0.53284136459948217</v>
      </c>
      <c r="BV10" s="27">
        <f t="shared" si="7"/>
        <v>0.75583495641038922</v>
      </c>
      <c r="BW10" s="27">
        <f t="shared" si="8"/>
        <v>5.1872140921023613</v>
      </c>
      <c r="CI10" s="28"/>
    </row>
    <row r="11" spans="1:87" x14ac:dyDescent="0.25">
      <c r="A11" t="s">
        <v>107</v>
      </c>
      <c r="B11" s="24" t="s">
        <v>104</v>
      </c>
      <c r="D11" s="25">
        <v>22.4</v>
      </c>
      <c r="E11">
        <v>4.82</v>
      </c>
      <c r="F11">
        <v>45.9</v>
      </c>
      <c r="G11">
        <v>11.4</v>
      </c>
      <c r="H11">
        <v>0.37</v>
      </c>
      <c r="I11">
        <v>0.51</v>
      </c>
      <c r="J11">
        <v>0.05</v>
      </c>
      <c r="K11">
        <v>1.0900000000000001</v>
      </c>
      <c r="L11">
        <v>0.13</v>
      </c>
      <c r="M11">
        <v>0.24</v>
      </c>
      <c r="N11">
        <v>10.7</v>
      </c>
      <c r="O11">
        <v>97.6</v>
      </c>
      <c r="Q11">
        <v>391</v>
      </c>
      <c r="S11">
        <v>12</v>
      </c>
      <c r="T11">
        <v>106</v>
      </c>
      <c r="U11">
        <v>42</v>
      </c>
      <c r="V11">
        <v>28.7</v>
      </c>
      <c r="W11">
        <v>14.8</v>
      </c>
      <c r="X11">
        <v>837</v>
      </c>
      <c r="Y11">
        <v>32.1</v>
      </c>
      <c r="Z11">
        <v>61</v>
      </c>
      <c r="AA11">
        <v>12.7</v>
      </c>
      <c r="AB11">
        <v>1531</v>
      </c>
      <c r="AE11">
        <v>270</v>
      </c>
      <c r="AF11">
        <v>64.8</v>
      </c>
      <c r="AG11">
        <v>821</v>
      </c>
      <c r="AX11">
        <v>43.7</v>
      </c>
      <c r="AY11">
        <v>43.2</v>
      </c>
      <c r="AZ11">
        <v>11.8</v>
      </c>
      <c r="BA11">
        <v>40</v>
      </c>
      <c r="BB11">
        <v>9.83</v>
      </c>
      <c r="BC11">
        <v>2.1800000000000002</v>
      </c>
      <c r="BD11">
        <v>10.199999999999999</v>
      </c>
      <c r="BE11">
        <v>1.39</v>
      </c>
      <c r="BF11">
        <v>6.98</v>
      </c>
      <c r="BG11">
        <v>1.46</v>
      </c>
      <c r="BH11">
        <v>3.56</v>
      </c>
      <c r="BI11">
        <v>0.59</v>
      </c>
      <c r="BJ11">
        <v>3.44</v>
      </c>
      <c r="BK11">
        <v>0.47</v>
      </c>
      <c r="BL11" s="26">
        <f t="shared" si="11"/>
        <v>119.07356948228883</v>
      </c>
      <c r="BM11" s="26">
        <f t="shared" si="4"/>
        <v>45.141065830721011</v>
      </c>
      <c r="BN11" s="26">
        <f t="shared" si="4"/>
        <v>86.131386861313871</v>
      </c>
      <c r="BO11" s="26">
        <f t="shared" si="4"/>
        <v>56.258790436005626</v>
      </c>
      <c r="BP11" s="26">
        <f t="shared" si="4"/>
        <v>42.55411255411255</v>
      </c>
      <c r="BQ11" s="26">
        <f t="shared" si="4"/>
        <v>25.05747126436782</v>
      </c>
      <c r="BR11" s="26">
        <f t="shared" si="4"/>
        <v>33.333333333333329</v>
      </c>
      <c r="BS11" s="26">
        <f t="shared" si="4"/>
        <v>23.965517241379306</v>
      </c>
      <c r="BT11" s="26">
        <f t="shared" si="4"/>
        <v>28.145161290322584</v>
      </c>
      <c r="BU11" s="27">
        <f t="shared" si="6"/>
        <v>0.44574184115170212</v>
      </c>
      <c r="BV11" s="27">
        <f t="shared" si="7"/>
        <v>0.6653146696229878</v>
      </c>
      <c r="BW11" s="27">
        <f t="shared" si="8"/>
        <v>4.2306941592561067</v>
      </c>
      <c r="CI11" s="34">
        <v>1.2011999999999998E-2</v>
      </c>
    </row>
    <row r="12" spans="1:87" x14ac:dyDescent="0.25">
      <c r="A12" s="29" t="s">
        <v>108</v>
      </c>
      <c r="B12" s="30" t="s">
        <v>109</v>
      </c>
      <c r="C12" s="29"/>
      <c r="D12" s="31">
        <v>20.7</v>
      </c>
      <c r="E12" s="29">
        <v>0.56000000000000005</v>
      </c>
      <c r="F12" s="29">
        <v>6.52</v>
      </c>
      <c r="G12" s="29">
        <v>0.46</v>
      </c>
      <c r="H12" s="29">
        <v>33.299999999999997</v>
      </c>
      <c r="I12" s="29">
        <v>2.92</v>
      </c>
      <c r="J12" s="29">
        <v>0.08</v>
      </c>
      <c r="K12" s="29">
        <v>0.03</v>
      </c>
      <c r="L12" s="29">
        <v>0.15</v>
      </c>
      <c r="M12" s="29">
        <v>0.01</v>
      </c>
      <c r="N12" s="29">
        <v>34.200000000000003</v>
      </c>
      <c r="O12" s="29">
        <v>99.9</v>
      </c>
      <c r="P12" s="29"/>
      <c r="Q12" s="29">
        <v>28.7</v>
      </c>
      <c r="R12" s="29"/>
      <c r="S12" s="29">
        <v>1</v>
      </c>
      <c r="T12" s="29">
        <v>35.5</v>
      </c>
      <c r="U12" s="29">
        <v>20.100000000000001</v>
      </c>
      <c r="V12" s="29">
        <v>1.19</v>
      </c>
      <c r="W12" s="29">
        <v>2.5</v>
      </c>
      <c r="X12" s="29">
        <v>129</v>
      </c>
      <c r="Y12" s="29">
        <v>17</v>
      </c>
      <c r="Z12" s="29">
        <v>3</v>
      </c>
      <c r="AA12" s="29">
        <v>1.1499999999999999</v>
      </c>
      <c r="AB12" s="29">
        <v>2204</v>
      </c>
      <c r="AC12" s="29"/>
      <c r="AD12" s="29"/>
      <c r="AE12" s="29">
        <v>104</v>
      </c>
      <c r="AF12" s="29">
        <v>12.3</v>
      </c>
      <c r="AG12" s="29">
        <v>82.3</v>
      </c>
      <c r="AX12" s="6">
        <v>13.5</v>
      </c>
      <c r="AY12" s="6">
        <v>9.4</v>
      </c>
      <c r="AZ12" s="6">
        <v>1.92</v>
      </c>
      <c r="BA12" s="6">
        <v>6.05</v>
      </c>
      <c r="BB12" s="6">
        <v>1.26</v>
      </c>
      <c r="BC12" s="6">
        <v>0.28999999999999998</v>
      </c>
      <c r="BD12" s="6">
        <v>2.09</v>
      </c>
      <c r="BE12" s="6">
        <v>0.31</v>
      </c>
      <c r="BF12" s="6">
        <v>1.69</v>
      </c>
      <c r="BG12" s="6">
        <v>0.41</v>
      </c>
      <c r="BH12" s="6">
        <v>0.96</v>
      </c>
      <c r="BI12" s="6">
        <v>0.14000000000000001</v>
      </c>
      <c r="BJ12" s="6">
        <v>1.1399999999999999</v>
      </c>
      <c r="BK12" s="6">
        <v>0.12</v>
      </c>
      <c r="BL12" s="50">
        <f t="shared" si="11"/>
        <v>36.78474114441417</v>
      </c>
      <c r="BM12" s="26">
        <f t="shared" si="4"/>
        <v>9.8223615464994776</v>
      </c>
      <c r="BN12" s="26">
        <f t="shared" si="4"/>
        <v>14.014598540145984</v>
      </c>
      <c r="BO12" s="26">
        <f t="shared" si="4"/>
        <v>8.5091420534458511</v>
      </c>
      <c r="BP12" s="26">
        <f t="shared" si="4"/>
        <v>5.4545454545454541</v>
      </c>
      <c r="BQ12" s="26">
        <f t="shared" si="4"/>
        <v>3.3333333333333335</v>
      </c>
      <c r="BR12" s="26">
        <f t="shared" si="4"/>
        <v>6.8300653594771239</v>
      </c>
      <c r="BS12" s="26">
        <f t="shared" si="4"/>
        <v>5.3448275862068959</v>
      </c>
      <c r="BT12" s="26">
        <f t="shared" si="4"/>
        <v>6.814516129032258</v>
      </c>
      <c r="BU12" s="27">
        <f t="shared" si="6"/>
        <v>0.43260519749764698</v>
      </c>
      <c r="BV12" s="27">
        <f t="shared" si="7"/>
        <v>0.54611868127275032</v>
      </c>
      <c r="BW12" s="27">
        <f t="shared" si="8"/>
        <v>5.3979975170501264</v>
      </c>
      <c r="CC12" s="25">
        <v>1</v>
      </c>
      <c r="CG12">
        <v>-3.4</v>
      </c>
      <c r="CH12">
        <v>27.4</v>
      </c>
      <c r="CI12" s="34">
        <v>0.41641600000000001</v>
      </c>
    </row>
    <row r="13" spans="1:87" x14ac:dyDescent="0.25">
      <c r="A13" s="32" t="s">
        <v>110</v>
      </c>
      <c r="B13" s="24" t="s">
        <v>111</v>
      </c>
      <c r="C13" s="6"/>
      <c r="D13" s="6">
        <v>11.7</v>
      </c>
      <c r="E13" s="6"/>
      <c r="F13" s="6"/>
      <c r="G13" s="6"/>
      <c r="H13" s="33">
        <v>0.61</v>
      </c>
      <c r="I13" s="6"/>
      <c r="J13" s="6"/>
      <c r="K13" s="6"/>
      <c r="L13" s="6"/>
      <c r="M13" s="6"/>
      <c r="N13" s="6"/>
      <c r="O13" s="6"/>
      <c r="P13" s="34"/>
      <c r="Q13" s="35">
        <v>339.3</v>
      </c>
      <c r="R13" s="35"/>
      <c r="S13" s="35">
        <v>1</v>
      </c>
      <c r="T13" s="35">
        <v>114.9</v>
      </c>
      <c r="U13" s="35">
        <v>39.799999999999997</v>
      </c>
      <c r="V13" s="35">
        <v>6.47</v>
      </c>
      <c r="W13" s="35">
        <v>8.8000000000000007</v>
      </c>
      <c r="X13" s="35">
        <v>203</v>
      </c>
      <c r="Y13" s="35">
        <v>13.5</v>
      </c>
      <c r="Z13" s="36">
        <v>56.5</v>
      </c>
      <c r="AA13" s="36"/>
      <c r="AB13" s="36">
        <v>340.6</v>
      </c>
      <c r="AC13" s="36"/>
      <c r="AD13" s="36"/>
      <c r="AE13" s="35">
        <v>349.5</v>
      </c>
      <c r="AF13" s="35">
        <v>38.409999999999997</v>
      </c>
      <c r="AG13" s="35">
        <v>437</v>
      </c>
      <c r="AH13" s="36"/>
      <c r="AI13" s="6"/>
      <c r="AJ13" s="6"/>
      <c r="AX13" s="6">
        <v>40.4</v>
      </c>
      <c r="AY13" s="6">
        <v>44.2</v>
      </c>
      <c r="AZ13" s="6">
        <v>8.23</v>
      </c>
      <c r="BA13" s="6">
        <v>31.3</v>
      </c>
      <c r="BB13" s="6">
        <v>7.07</v>
      </c>
      <c r="BC13" s="6">
        <v>1.61</v>
      </c>
      <c r="BD13" s="6">
        <v>6.69</v>
      </c>
      <c r="BE13" s="32">
        <v>0.98</v>
      </c>
      <c r="BF13" s="6">
        <v>5.5</v>
      </c>
      <c r="BG13" s="6">
        <v>1.26</v>
      </c>
      <c r="BH13" s="6">
        <v>3.29</v>
      </c>
      <c r="BI13" s="37">
        <v>0.49</v>
      </c>
      <c r="BJ13" s="6">
        <v>2.81</v>
      </c>
      <c r="BK13" s="32">
        <v>0.45</v>
      </c>
      <c r="BL13" s="50">
        <f t="shared" si="11"/>
        <v>110.0817438692098</v>
      </c>
      <c r="BM13" s="26">
        <f t="shared" si="4"/>
        <v>46.185997910135846</v>
      </c>
      <c r="BN13" s="26">
        <f t="shared" si="4"/>
        <v>60.072992700729927</v>
      </c>
      <c r="BO13" s="26">
        <f t="shared" si="4"/>
        <v>44.022503516174403</v>
      </c>
      <c r="BP13" s="26">
        <f t="shared" si="4"/>
        <v>30.606060606060606</v>
      </c>
      <c r="BQ13" s="26">
        <f t="shared" si="4"/>
        <v>18.505747126436784</v>
      </c>
      <c r="BR13" s="26">
        <f t="shared" si="4"/>
        <v>21.862745098039216</v>
      </c>
      <c r="BS13" s="26">
        <f t="shared" si="4"/>
        <v>16.896551724137929</v>
      </c>
      <c r="BT13" s="26">
        <f t="shared" si="4"/>
        <v>22.177419354838708</v>
      </c>
      <c r="BU13" s="27">
        <f t="shared" si="6"/>
        <v>0.56795384903785795</v>
      </c>
      <c r="BV13" s="27">
        <f t="shared" si="7"/>
        <v>0.71540267682561942</v>
      </c>
      <c r="BW13" s="27">
        <f t="shared" si="8"/>
        <v>4.9636859053752787</v>
      </c>
      <c r="CI13" s="34"/>
    </row>
    <row r="14" spans="1:87" x14ac:dyDescent="0.25">
      <c r="A14" t="s">
        <v>112</v>
      </c>
      <c r="B14" s="24" t="s">
        <v>113</v>
      </c>
      <c r="C14" s="6"/>
      <c r="D14" s="25">
        <v>11.3</v>
      </c>
      <c r="E14">
        <v>8.66</v>
      </c>
      <c r="F14">
        <v>63.4</v>
      </c>
      <c r="G14">
        <v>7.02</v>
      </c>
      <c r="H14" s="33">
        <v>0.85</v>
      </c>
      <c r="I14">
        <v>0.8</v>
      </c>
      <c r="J14">
        <v>1.17</v>
      </c>
      <c r="K14">
        <v>0.24</v>
      </c>
      <c r="L14">
        <v>0.19</v>
      </c>
      <c r="M14">
        <v>0.34</v>
      </c>
      <c r="N14">
        <v>5.9</v>
      </c>
      <c r="O14">
        <v>99.9</v>
      </c>
      <c r="P14" s="34"/>
      <c r="Q14">
        <v>150</v>
      </c>
      <c r="S14">
        <v>47.3</v>
      </c>
      <c r="T14">
        <v>210</v>
      </c>
      <c r="U14">
        <v>44.1</v>
      </c>
      <c r="V14">
        <v>60.2</v>
      </c>
      <c r="W14">
        <v>13</v>
      </c>
      <c r="X14">
        <v>391</v>
      </c>
      <c r="Y14">
        <v>28</v>
      </c>
      <c r="Z14">
        <v>64.3</v>
      </c>
      <c r="AA14">
        <v>8.16</v>
      </c>
      <c r="AB14">
        <v>132</v>
      </c>
      <c r="AC14" s="36"/>
      <c r="AD14" s="36"/>
      <c r="AE14">
        <v>588</v>
      </c>
      <c r="AF14">
        <v>41.7</v>
      </c>
      <c r="AG14">
        <v>227</v>
      </c>
      <c r="AH14" s="36"/>
      <c r="AI14" s="6"/>
      <c r="AJ14" s="6"/>
      <c r="AX14" s="6">
        <v>8.4499999999999993</v>
      </c>
      <c r="AY14" s="6">
        <v>31.6</v>
      </c>
      <c r="AZ14" s="6">
        <v>6.51</v>
      </c>
      <c r="BA14" s="6">
        <v>1.37</v>
      </c>
      <c r="BB14" s="6">
        <v>6.52</v>
      </c>
      <c r="BC14" s="6">
        <v>0.96</v>
      </c>
      <c r="BD14" s="6">
        <v>5.15</v>
      </c>
      <c r="BE14" s="6">
        <v>1.1399999999999999</v>
      </c>
      <c r="BF14" s="6">
        <v>2.95</v>
      </c>
      <c r="BG14" s="6">
        <v>0.44</v>
      </c>
      <c r="BH14" s="6">
        <v>2.4500000000000002</v>
      </c>
      <c r="BI14" s="6">
        <v>0.33</v>
      </c>
      <c r="BJ14" s="6">
        <v>175</v>
      </c>
      <c r="BK14" s="6">
        <v>0.68</v>
      </c>
      <c r="BL14" s="50">
        <f t="shared" si="11"/>
        <v>23.024523160762943</v>
      </c>
      <c r="BM14" s="26">
        <f t="shared" si="4"/>
        <v>33.019853709508887</v>
      </c>
      <c r="BN14" s="26">
        <f t="shared" si="4"/>
        <v>47.518248175182478</v>
      </c>
      <c r="BO14" s="26">
        <f t="shared" si="4"/>
        <v>1.9268635724331928</v>
      </c>
      <c r="BP14" s="26">
        <f t="shared" si="4"/>
        <v>28.225108225108222</v>
      </c>
      <c r="BQ14" s="26">
        <f t="shared" si="4"/>
        <v>11.03448275862069</v>
      </c>
      <c r="BR14" s="26">
        <f t="shared" si="4"/>
        <v>16.830065359477125</v>
      </c>
      <c r="BS14" s="26">
        <f t="shared" si="4"/>
        <v>19.6551724137931</v>
      </c>
      <c r="BT14" s="26">
        <f t="shared" si="4"/>
        <v>11.895161290322582</v>
      </c>
      <c r="BU14" s="27">
        <f t="shared" si="6"/>
        <v>0.99827365913008037</v>
      </c>
      <c r="BV14" s="27">
        <f t="shared" si="7"/>
        <v>0.50628058263395848</v>
      </c>
      <c r="BW14" s="27">
        <f t="shared" si="8"/>
        <v>1.9356209301251557</v>
      </c>
      <c r="CI14" s="28"/>
    </row>
    <row r="15" spans="1:87" x14ac:dyDescent="0.25">
      <c r="A15" t="s">
        <v>114</v>
      </c>
      <c r="B15" s="24" t="s">
        <v>113</v>
      </c>
      <c r="C15" s="6"/>
      <c r="D15" s="38">
        <v>9.9600000000000009</v>
      </c>
      <c r="E15" s="6">
        <v>3.87</v>
      </c>
      <c r="F15" s="6">
        <v>74.7</v>
      </c>
      <c r="G15" s="6">
        <v>5.18</v>
      </c>
      <c r="H15" s="6">
        <v>0.31</v>
      </c>
      <c r="I15" s="6">
        <v>0.31</v>
      </c>
      <c r="J15" s="6">
        <v>0.55000000000000004</v>
      </c>
      <c r="K15" s="6">
        <v>0.05</v>
      </c>
      <c r="L15" s="6">
        <v>0.12</v>
      </c>
      <c r="M15" s="6">
        <v>0.19</v>
      </c>
      <c r="N15" s="6">
        <v>4.3600000000000003</v>
      </c>
      <c r="O15" s="6">
        <v>99.6</v>
      </c>
      <c r="P15" s="34"/>
      <c r="Q15" s="6">
        <v>172</v>
      </c>
      <c r="R15" s="6"/>
      <c r="S15" s="6">
        <v>7.5</v>
      </c>
      <c r="T15" s="6">
        <v>148</v>
      </c>
      <c r="U15" s="6">
        <v>32.5</v>
      </c>
      <c r="V15" s="6">
        <v>34</v>
      </c>
      <c r="W15" s="6">
        <v>6.5</v>
      </c>
      <c r="X15" s="6">
        <v>437</v>
      </c>
      <c r="Y15" s="6">
        <v>14.2</v>
      </c>
      <c r="Z15">
        <v>40.1</v>
      </c>
      <c r="AA15">
        <v>6.06</v>
      </c>
      <c r="AB15">
        <v>717</v>
      </c>
      <c r="AC15" s="36"/>
      <c r="AD15" s="36"/>
      <c r="AE15" s="29">
        <v>254</v>
      </c>
      <c r="AF15" s="29">
        <v>23.9</v>
      </c>
      <c r="AG15" s="29">
        <v>473</v>
      </c>
      <c r="AH15" s="36"/>
      <c r="AI15" s="6"/>
      <c r="AJ15" s="6"/>
      <c r="AX15" s="6">
        <v>29.3</v>
      </c>
      <c r="AY15" s="6">
        <v>34.9</v>
      </c>
      <c r="AZ15" s="6">
        <v>5.79</v>
      </c>
      <c r="BA15" s="6">
        <v>21.3</v>
      </c>
      <c r="BB15" s="6">
        <v>4.51</v>
      </c>
      <c r="BC15" s="6">
        <v>0.99</v>
      </c>
      <c r="BD15" s="6">
        <v>4.38</v>
      </c>
      <c r="BE15" s="6">
        <v>0.65</v>
      </c>
      <c r="BF15" s="6">
        <v>3.56</v>
      </c>
      <c r="BG15" s="6">
        <v>0.79</v>
      </c>
      <c r="BH15" s="6">
        <v>2.17</v>
      </c>
      <c r="BI15" s="6">
        <v>0.33</v>
      </c>
      <c r="BJ15" s="6">
        <v>1.83</v>
      </c>
      <c r="BK15" s="6">
        <v>0.32</v>
      </c>
      <c r="BL15" s="50">
        <f t="shared" si="11"/>
        <v>79.836512261580381</v>
      </c>
      <c r="BM15" s="26">
        <f t="shared" si="4"/>
        <v>36.468129571577848</v>
      </c>
      <c r="BN15" s="26">
        <f t="shared" si="4"/>
        <v>42.262773722627735</v>
      </c>
      <c r="BO15" s="26">
        <f t="shared" si="4"/>
        <v>29.957805907172997</v>
      </c>
      <c r="BP15" s="26">
        <f t="shared" si="4"/>
        <v>19.523809523809522</v>
      </c>
      <c r="BQ15" s="26">
        <f t="shared" si="4"/>
        <v>11.379310344827587</v>
      </c>
      <c r="BR15" s="26">
        <f t="shared" si="4"/>
        <v>14.313725490196079</v>
      </c>
      <c r="BS15" s="26">
        <f t="shared" si="4"/>
        <v>11.206896551724137</v>
      </c>
      <c r="BT15" s="26">
        <f t="shared" si="4"/>
        <v>14.35483870967742</v>
      </c>
      <c r="BU15" s="27">
        <f t="shared" si="6"/>
        <v>0.62781792737820397</v>
      </c>
      <c r="BV15" s="27">
        <f t="shared" si="7"/>
        <v>0.68070245822027131</v>
      </c>
      <c r="BW15" s="27">
        <f t="shared" si="8"/>
        <v>5.5616446744022285</v>
      </c>
      <c r="CI15" s="28"/>
    </row>
    <row r="16" spans="1:87" x14ac:dyDescent="0.25">
      <c r="A16" t="s">
        <v>115</v>
      </c>
      <c r="B16" s="24" t="s">
        <v>116</v>
      </c>
      <c r="C16" s="6"/>
      <c r="D16" s="25">
        <v>8.8699999999999992</v>
      </c>
      <c r="E16">
        <v>1.53</v>
      </c>
      <c r="F16">
        <v>24.5</v>
      </c>
      <c r="G16">
        <v>1.83</v>
      </c>
      <c r="H16">
        <v>30.1</v>
      </c>
      <c r="I16">
        <v>2.5099999999999998</v>
      </c>
      <c r="J16">
        <v>0.26</v>
      </c>
      <c r="K16">
        <v>0.03</v>
      </c>
      <c r="L16">
        <v>0.77</v>
      </c>
      <c r="M16">
        <v>0.04</v>
      </c>
      <c r="N16">
        <v>29</v>
      </c>
      <c r="O16">
        <v>99.6</v>
      </c>
      <c r="P16" s="34"/>
      <c r="Q16">
        <v>37.700000000000003</v>
      </c>
      <c r="S16">
        <v>1</v>
      </c>
      <c r="T16">
        <v>37.6</v>
      </c>
      <c r="U16">
        <v>27.5</v>
      </c>
      <c r="V16">
        <v>8.99</v>
      </c>
      <c r="W16">
        <v>3.9</v>
      </c>
      <c r="X16">
        <v>84.5</v>
      </c>
      <c r="Y16">
        <v>19.3</v>
      </c>
      <c r="Z16">
        <v>6.9</v>
      </c>
      <c r="AA16">
        <v>1.8</v>
      </c>
      <c r="AB16">
        <v>1950</v>
      </c>
      <c r="AC16" s="36"/>
      <c r="AD16" s="36"/>
      <c r="AE16">
        <v>104</v>
      </c>
      <c r="AF16">
        <v>23.9</v>
      </c>
      <c r="AG16">
        <v>133</v>
      </c>
      <c r="AH16" s="36"/>
      <c r="AI16" s="6"/>
      <c r="AJ16" s="6"/>
      <c r="AX16">
        <v>18.899999999999999</v>
      </c>
      <c r="AY16">
        <v>17.8</v>
      </c>
      <c r="AZ16">
        <v>3.01</v>
      </c>
      <c r="BA16">
        <v>10.1</v>
      </c>
      <c r="BB16">
        <v>2.39</v>
      </c>
      <c r="BC16">
        <v>0.42</v>
      </c>
      <c r="BD16">
        <v>3.18</v>
      </c>
      <c r="BE16">
        <v>0.5</v>
      </c>
      <c r="BF16">
        <v>2.84</v>
      </c>
      <c r="BG16">
        <v>0.61</v>
      </c>
      <c r="BH16">
        <v>1.74</v>
      </c>
      <c r="BI16">
        <v>0.24</v>
      </c>
      <c r="BJ16">
        <v>1.62</v>
      </c>
      <c r="BK16">
        <v>0.24</v>
      </c>
      <c r="BL16" s="26">
        <f t="shared" si="11"/>
        <v>51.498637602179834</v>
      </c>
      <c r="BM16" s="26">
        <f t="shared" si="4"/>
        <v>18.59979101358412</v>
      </c>
      <c r="BN16" s="26">
        <f t="shared" si="4"/>
        <v>21.970802919708024</v>
      </c>
      <c r="BO16" s="26">
        <f t="shared" si="4"/>
        <v>14.205344585091421</v>
      </c>
      <c r="BP16" s="26">
        <f t="shared" si="4"/>
        <v>10.346320346320347</v>
      </c>
      <c r="BQ16" s="26">
        <f t="shared" si="4"/>
        <v>4.8275862068965516</v>
      </c>
      <c r="BR16" s="26">
        <f t="shared" si="4"/>
        <v>10.392156862745098</v>
      </c>
      <c r="BS16" s="26">
        <f t="shared" si="4"/>
        <v>8.6206896551724128</v>
      </c>
      <c r="BT16" s="26">
        <f t="shared" si="4"/>
        <v>11.451612903225806</v>
      </c>
      <c r="BU16" s="27">
        <f t="shared" si="6"/>
        <v>0.55295174170345918</v>
      </c>
      <c r="BV16" s="27">
        <f t="shared" si="7"/>
        <v>0.46556918811205067</v>
      </c>
      <c r="BW16" s="27">
        <f t="shared" si="8"/>
        <v>4.497064128641056</v>
      </c>
      <c r="CI16" s="28">
        <v>6.0059999999999995E-2</v>
      </c>
    </row>
    <row r="17" spans="1:96" x14ac:dyDescent="0.25">
      <c r="A17" t="s">
        <v>117</v>
      </c>
      <c r="B17" s="24" t="s">
        <v>113</v>
      </c>
      <c r="C17" s="6"/>
      <c r="D17" s="25">
        <v>7.6</v>
      </c>
      <c r="E17">
        <v>3.32</v>
      </c>
      <c r="F17">
        <v>77.3</v>
      </c>
      <c r="G17">
        <v>4.8899999999999997</v>
      </c>
      <c r="H17">
        <v>0.15</v>
      </c>
      <c r="I17">
        <v>0.45</v>
      </c>
      <c r="J17">
        <v>0.02</v>
      </c>
      <c r="K17">
        <v>0.94</v>
      </c>
      <c r="L17">
        <v>7.0000000000000007E-2</v>
      </c>
      <c r="M17">
        <v>0.19</v>
      </c>
      <c r="N17">
        <v>4.41</v>
      </c>
      <c r="O17">
        <v>99.4</v>
      </c>
      <c r="P17" s="34"/>
      <c r="Q17">
        <v>392</v>
      </c>
      <c r="S17">
        <v>14.3</v>
      </c>
      <c r="T17">
        <v>64.400000000000006</v>
      </c>
      <c r="U17">
        <v>54.1</v>
      </c>
      <c r="V17">
        <v>18.3</v>
      </c>
      <c r="W17">
        <v>11.8</v>
      </c>
      <c r="X17">
        <v>188</v>
      </c>
      <c r="Y17">
        <v>30.6</v>
      </c>
      <c r="Z17">
        <v>43</v>
      </c>
      <c r="AA17">
        <v>7.75</v>
      </c>
      <c r="AB17">
        <v>1555</v>
      </c>
      <c r="AC17" s="36"/>
      <c r="AD17" s="36"/>
      <c r="AE17">
        <v>102</v>
      </c>
      <c r="AF17">
        <v>26.5</v>
      </c>
      <c r="AG17">
        <v>222</v>
      </c>
      <c r="AH17" s="36"/>
      <c r="AI17" s="6"/>
      <c r="AJ17" s="6"/>
      <c r="AX17">
        <v>22</v>
      </c>
      <c r="AY17">
        <v>48.1</v>
      </c>
      <c r="AZ17">
        <v>5.49</v>
      </c>
      <c r="BA17">
        <v>21</v>
      </c>
      <c r="BB17">
        <v>4.5999999999999996</v>
      </c>
      <c r="BC17">
        <v>1.06</v>
      </c>
      <c r="BD17">
        <v>4.24</v>
      </c>
      <c r="BE17">
        <v>0.62</v>
      </c>
      <c r="BF17">
        <v>3.4</v>
      </c>
      <c r="BG17">
        <v>0.74</v>
      </c>
      <c r="BH17">
        <v>2.0699999999999998</v>
      </c>
      <c r="BI17">
        <v>0.31</v>
      </c>
      <c r="BJ17">
        <v>2.1</v>
      </c>
      <c r="BK17">
        <v>0.28999999999999998</v>
      </c>
      <c r="BL17" s="26">
        <f t="shared" si="11"/>
        <v>59.945504087193463</v>
      </c>
      <c r="BM17" s="26">
        <f t="shared" si="4"/>
        <v>50.261233019853712</v>
      </c>
      <c r="BN17" s="26">
        <f t="shared" si="4"/>
        <v>40.072992700729927</v>
      </c>
      <c r="BO17" s="26">
        <f t="shared" si="4"/>
        <v>29.535864978902953</v>
      </c>
      <c r="BP17" s="26">
        <f t="shared" si="4"/>
        <v>19.913419913419911</v>
      </c>
      <c r="BQ17" s="26">
        <f t="shared" si="4"/>
        <v>12.183908045977013</v>
      </c>
      <c r="BR17" s="26">
        <f t="shared" si="4"/>
        <v>13.856209150326798</v>
      </c>
      <c r="BS17" s="26">
        <f t="shared" si="4"/>
        <v>10.689655172413792</v>
      </c>
      <c r="BT17" s="26">
        <f t="shared" si="4"/>
        <v>13.709677419354838</v>
      </c>
      <c r="BU17" s="27">
        <f t="shared" si="6"/>
        <v>1.0254841250033722</v>
      </c>
      <c r="BV17" s="27">
        <f t="shared" si="7"/>
        <v>0.73348539670031654</v>
      </c>
      <c r="BW17" s="27">
        <f t="shared" si="8"/>
        <v>4.3724955922423465</v>
      </c>
      <c r="CI17" s="28">
        <v>1.2011999999999998E-2</v>
      </c>
    </row>
    <row r="18" spans="1:96" x14ac:dyDescent="0.25">
      <c r="A18" t="s">
        <v>118</v>
      </c>
      <c r="B18" s="24" t="s">
        <v>116</v>
      </c>
      <c r="C18" s="6"/>
      <c r="D18" s="25">
        <v>4.62</v>
      </c>
      <c r="E18">
        <v>0.48</v>
      </c>
      <c r="F18">
        <v>5.96</v>
      </c>
      <c r="G18">
        <v>0.57999999999999996</v>
      </c>
      <c r="H18">
        <v>46.8</v>
      </c>
      <c r="I18">
        <v>1.22</v>
      </c>
      <c r="J18">
        <v>0.11</v>
      </c>
      <c r="K18">
        <v>0.06</v>
      </c>
      <c r="L18">
        <v>0.28999999999999998</v>
      </c>
      <c r="M18">
        <v>0.02</v>
      </c>
      <c r="N18">
        <v>39</v>
      </c>
      <c r="O18">
        <v>99.7</v>
      </c>
      <c r="P18" s="34"/>
      <c r="Q18">
        <v>29.7</v>
      </c>
      <c r="S18">
        <v>1.2</v>
      </c>
      <c r="T18">
        <v>40</v>
      </c>
      <c r="U18">
        <v>31.9</v>
      </c>
      <c r="V18">
        <v>1.54</v>
      </c>
      <c r="W18">
        <v>1</v>
      </c>
      <c r="X18">
        <v>36.799999999999997</v>
      </c>
      <c r="Y18">
        <v>13.5</v>
      </c>
      <c r="Z18">
        <v>3</v>
      </c>
      <c r="AA18">
        <v>0.95</v>
      </c>
      <c r="AB18">
        <v>3360</v>
      </c>
      <c r="AC18" s="36"/>
      <c r="AD18" s="36"/>
      <c r="AE18">
        <v>49.3</v>
      </c>
      <c r="AF18">
        <v>8.15</v>
      </c>
      <c r="AG18">
        <v>51.5</v>
      </c>
      <c r="AH18" s="36"/>
      <c r="AI18" s="6"/>
      <c r="AJ18" s="6"/>
      <c r="AX18">
        <v>7.5</v>
      </c>
      <c r="AY18">
        <v>6</v>
      </c>
      <c r="AZ18">
        <v>1.2</v>
      </c>
      <c r="BA18">
        <v>4.6500000000000004</v>
      </c>
      <c r="BB18">
        <v>0.98</v>
      </c>
      <c r="BC18">
        <v>0.19</v>
      </c>
      <c r="BD18">
        <v>1.6</v>
      </c>
      <c r="BE18">
        <v>0.18</v>
      </c>
      <c r="BF18">
        <v>0.98</v>
      </c>
      <c r="BG18">
        <v>0.25</v>
      </c>
      <c r="BH18">
        <v>0.66</v>
      </c>
      <c r="BI18">
        <v>0.12</v>
      </c>
      <c r="BJ18">
        <v>0.53</v>
      </c>
      <c r="BK18">
        <v>0.08</v>
      </c>
      <c r="BL18" s="26">
        <f t="shared" si="11"/>
        <v>20.435967302452315</v>
      </c>
      <c r="BM18" s="26">
        <f t="shared" si="4"/>
        <v>6.2695924764890281</v>
      </c>
      <c r="BN18" s="26">
        <f t="shared" si="4"/>
        <v>8.7591240875912391</v>
      </c>
      <c r="BO18" s="26">
        <f t="shared" si="4"/>
        <v>6.5400843881856545</v>
      </c>
      <c r="BP18" s="26">
        <f t="shared" si="4"/>
        <v>4.2424242424242422</v>
      </c>
      <c r="BQ18" s="26">
        <f t="shared" si="4"/>
        <v>2.1839080459770117</v>
      </c>
      <c r="BR18" s="26">
        <f t="shared" si="4"/>
        <v>5.2287581699346406</v>
      </c>
      <c r="BS18" s="26">
        <f t="shared" si="4"/>
        <v>3.1034482758620685</v>
      </c>
      <c r="BT18" s="26">
        <f t="shared" si="4"/>
        <v>3.9516129032258065</v>
      </c>
      <c r="BU18" s="27">
        <f t="shared" si="6"/>
        <v>0.46860980741177638</v>
      </c>
      <c r="BV18" s="27">
        <f t="shared" si="7"/>
        <v>0.46369031219398821</v>
      </c>
      <c r="BW18" s="27">
        <f t="shared" si="8"/>
        <v>5.1715509091920149</v>
      </c>
      <c r="CI18" s="28">
        <v>0.248248</v>
      </c>
    </row>
    <row r="19" spans="1:96" x14ac:dyDescent="0.25">
      <c r="A19" t="s">
        <v>119</v>
      </c>
      <c r="B19" s="24" t="s">
        <v>120</v>
      </c>
      <c r="C19" s="6"/>
      <c r="D19" s="25">
        <v>4.62</v>
      </c>
      <c r="E19">
        <v>3.52</v>
      </c>
      <c r="F19">
        <v>81.8</v>
      </c>
      <c r="G19">
        <v>4.74</v>
      </c>
      <c r="H19">
        <v>0.3</v>
      </c>
      <c r="I19">
        <v>0.36</v>
      </c>
      <c r="J19">
        <v>0.45</v>
      </c>
      <c r="K19">
        <v>0.05</v>
      </c>
      <c r="L19">
        <v>0.14000000000000001</v>
      </c>
      <c r="M19">
        <v>0.17</v>
      </c>
      <c r="N19">
        <v>3.34</v>
      </c>
      <c r="O19">
        <v>99.5</v>
      </c>
      <c r="P19" s="34"/>
      <c r="Q19">
        <v>153</v>
      </c>
      <c r="S19">
        <v>17.600000000000001</v>
      </c>
      <c r="T19">
        <v>97</v>
      </c>
      <c r="U19">
        <v>32.299999999999997</v>
      </c>
      <c r="V19">
        <v>4</v>
      </c>
      <c r="W19">
        <v>5.3</v>
      </c>
      <c r="X19">
        <v>252</v>
      </c>
      <c r="Y19">
        <v>12.2</v>
      </c>
      <c r="Z19">
        <v>36.9</v>
      </c>
      <c r="AA19">
        <v>6.8</v>
      </c>
      <c r="AB19">
        <v>454</v>
      </c>
      <c r="AC19" s="36"/>
      <c r="AD19" s="36"/>
      <c r="AE19">
        <v>173</v>
      </c>
      <c r="AF19">
        <v>18.3</v>
      </c>
      <c r="AG19">
        <v>192</v>
      </c>
      <c r="AH19" s="36"/>
      <c r="AI19" s="6"/>
      <c r="AJ19" s="6"/>
      <c r="AX19">
        <v>24.6</v>
      </c>
      <c r="AY19">
        <v>31.4</v>
      </c>
      <c r="AZ19">
        <v>4.7699999999999996</v>
      </c>
      <c r="BA19">
        <v>18.5</v>
      </c>
      <c r="BB19">
        <v>4.0599999999999996</v>
      </c>
      <c r="BC19">
        <v>0.87</v>
      </c>
      <c r="BD19">
        <v>4.95</v>
      </c>
      <c r="BE19">
        <v>0.52</v>
      </c>
      <c r="BF19">
        <v>2.88</v>
      </c>
      <c r="BG19">
        <v>0.62</v>
      </c>
      <c r="BH19">
        <v>1.62</v>
      </c>
      <c r="BI19">
        <v>0.24</v>
      </c>
      <c r="BJ19">
        <v>1.45</v>
      </c>
      <c r="BK19">
        <v>0.2</v>
      </c>
      <c r="BL19" s="26">
        <f t="shared" si="11"/>
        <v>67.029972752043605</v>
      </c>
      <c r="BM19" s="26">
        <f t="shared" si="4"/>
        <v>32.810867293625911</v>
      </c>
      <c r="BN19" s="26">
        <f t="shared" si="4"/>
        <v>34.817518248175176</v>
      </c>
      <c r="BO19" s="26">
        <f t="shared" si="4"/>
        <v>26.019690576652604</v>
      </c>
      <c r="BP19" s="26">
        <f t="shared" si="4"/>
        <v>17.575757575757574</v>
      </c>
      <c r="BQ19" s="26">
        <f t="shared" si="4"/>
        <v>10</v>
      </c>
      <c r="BR19" s="26">
        <f t="shared" si="4"/>
        <v>16.176470588235293</v>
      </c>
      <c r="BS19" s="26">
        <f t="shared" si="4"/>
        <v>8.9655172413793096</v>
      </c>
      <c r="BT19" s="26">
        <f t="shared" si="4"/>
        <v>11.612903225806452</v>
      </c>
      <c r="BU19" s="27">
        <f t="shared" si="6"/>
        <v>0.67917905275470514</v>
      </c>
      <c r="BV19" s="27">
        <f t="shared" si="7"/>
        <v>0.59306335068948113</v>
      </c>
      <c r="BW19" s="27">
        <f t="shared" si="8"/>
        <v>5.7720254314259769</v>
      </c>
      <c r="CI19" s="28"/>
    </row>
    <row r="20" spans="1:96" x14ac:dyDescent="0.25">
      <c r="A20" t="s">
        <v>121</v>
      </c>
      <c r="B20" s="24" t="s">
        <v>116</v>
      </c>
      <c r="C20" s="6"/>
      <c r="D20" s="25">
        <v>4.18</v>
      </c>
      <c r="E20">
        <v>1.07</v>
      </c>
      <c r="F20">
        <v>30.3</v>
      </c>
      <c r="G20">
        <v>1.35</v>
      </c>
      <c r="H20">
        <v>30.9</v>
      </c>
      <c r="I20">
        <v>2.0099999999999998</v>
      </c>
      <c r="J20">
        <v>0.24</v>
      </c>
      <c r="K20">
        <v>0.04</v>
      </c>
      <c r="L20">
        <v>0.49</v>
      </c>
      <c r="M20">
        <v>0.08</v>
      </c>
      <c r="N20">
        <v>28.5</v>
      </c>
      <c r="O20">
        <v>100.7</v>
      </c>
      <c r="P20" s="34"/>
      <c r="Q20">
        <v>33.5</v>
      </c>
      <c r="S20">
        <v>3.4</v>
      </c>
      <c r="T20">
        <v>29.2</v>
      </c>
      <c r="U20">
        <v>24.2</v>
      </c>
      <c r="V20">
        <v>18.2</v>
      </c>
      <c r="W20">
        <v>5.4</v>
      </c>
      <c r="X20">
        <v>74.900000000000006</v>
      </c>
      <c r="Y20">
        <v>14.4</v>
      </c>
      <c r="Z20">
        <v>8.1999999999999993</v>
      </c>
      <c r="AA20">
        <v>2.6</v>
      </c>
      <c r="AB20">
        <v>1712</v>
      </c>
      <c r="AC20" s="36"/>
      <c r="AD20" s="36"/>
      <c r="AE20">
        <v>86.3</v>
      </c>
      <c r="AF20">
        <v>22.2</v>
      </c>
      <c r="AG20">
        <v>102</v>
      </c>
      <c r="AH20" s="36"/>
      <c r="AI20" s="6"/>
      <c r="AJ20" s="6"/>
      <c r="AX20">
        <v>19</v>
      </c>
      <c r="AY20">
        <v>18.5</v>
      </c>
      <c r="AZ20">
        <v>3.43</v>
      </c>
      <c r="BA20">
        <v>11.2</v>
      </c>
      <c r="BB20">
        <v>2.52</v>
      </c>
      <c r="BC20">
        <v>0.55000000000000004</v>
      </c>
      <c r="BD20">
        <v>3.01</v>
      </c>
      <c r="BE20">
        <v>0.38</v>
      </c>
      <c r="BF20">
        <v>2.39</v>
      </c>
      <c r="BG20">
        <v>0.5</v>
      </c>
      <c r="BH20">
        <v>1.44</v>
      </c>
      <c r="BI20">
        <v>0.21</v>
      </c>
      <c r="BJ20">
        <v>1.23</v>
      </c>
      <c r="BK20">
        <v>0.18</v>
      </c>
      <c r="BL20" s="26">
        <f t="shared" si="11"/>
        <v>51.771117166212534</v>
      </c>
      <c r="BM20" s="26">
        <f t="shared" si="4"/>
        <v>19.331243469174506</v>
      </c>
      <c r="BN20" s="26">
        <f t="shared" si="4"/>
        <v>25.036496350364963</v>
      </c>
      <c r="BO20" s="26">
        <f t="shared" si="4"/>
        <v>15.752461322081576</v>
      </c>
      <c r="BP20" s="26">
        <f t="shared" si="4"/>
        <v>10.909090909090908</v>
      </c>
      <c r="BQ20" s="26">
        <f t="shared" si="4"/>
        <v>6.3218390804597711</v>
      </c>
      <c r="BR20" s="26">
        <f t="shared" si="4"/>
        <v>9.8366013071895413</v>
      </c>
      <c r="BS20" s="26">
        <f t="shared" si="4"/>
        <v>6.5517241379310338</v>
      </c>
      <c r="BT20" s="26">
        <f t="shared" si="4"/>
        <v>9.6370967741935498</v>
      </c>
      <c r="BU20" s="27">
        <f t="shared" si="6"/>
        <v>0.5369443116239494</v>
      </c>
      <c r="BV20" s="27">
        <f t="shared" si="7"/>
        <v>0.61027646491571286</v>
      </c>
      <c r="BW20" s="27">
        <f t="shared" si="8"/>
        <v>5.3720657143182873</v>
      </c>
      <c r="CB20">
        <v>-4.0999999999999996</v>
      </c>
      <c r="CE20">
        <v>-9.9</v>
      </c>
      <c r="CF20">
        <v>20.7</v>
      </c>
      <c r="CI20" s="28">
        <v>0.62061999999999995</v>
      </c>
    </row>
    <row r="21" spans="1:96" x14ac:dyDescent="0.25">
      <c r="A21" t="s">
        <v>122</v>
      </c>
      <c r="B21" s="24" t="s">
        <v>116</v>
      </c>
      <c r="C21" s="6"/>
      <c r="D21" s="25">
        <v>3.9</v>
      </c>
      <c r="E21">
        <v>1.18</v>
      </c>
      <c r="F21">
        <v>39.9</v>
      </c>
      <c r="G21">
        <v>1.08</v>
      </c>
      <c r="H21">
        <v>24.8</v>
      </c>
      <c r="I21">
        <v>3.14</v>
      </c>
      <c r="J21">
        <v>0.16</v>
      </c>
      <c r="K21">
        <v>0.04</v>
      </c>
      <c r="L21">
        <v>0.34</v>
      </c>
      <c r="M21">
        <v>0.04</v>
      </c>
      <c r="N21">
        <v>24.8</v>
      </c>
      <c r="O21">
        <v>101.1</v>
      </c>
      <c r="P21" s="34"/>
      <c r="Q21">
        <v>22.3</v>
      </c>
      <c r="S21">
        <v>2.6</v>
      </c>
      <c r="T21">
        <v>31.9</v>
      </c>
      <c r="U21">
        <v>25.5</v>
      </c>
      <c r="V21">
        <v>9.2799999999999994</v>
      </c>
      <c r="W21">
        <v>2.5</v>
      </c>
      <c r="X21">
        <v>95.7</v>
      </c>
      <c r="Y21">
        <v>17.8</v>
      </c>
      <c r="Z21">
        <v>5.3</v>
      </c>
      <c r="AA21">
        <v>1.25</v>
      </c>
      <c r="AB21">
        <v>1203</v>
      </c>
      <c r="AC21" s="36"/>
      <c r="AD21" s="36"/>
      <c r="AE21">
        <v>79.2</v>
      </c>
      <c r="AF21">
        <v>12.2</v>
      </c>
      <c r="AG21">
        <v>151</v>
      </c>
      <c r="AH21" s="36"/>
      <c r="AI21" s="6"/>
      <c r="AJ21" s="6"/>
      <c r="AX21">
        <v>13.2</v>
      </c>
      <c r="AY21">
        <v>10</v>
      </c>
      <c r="AZ21">
        <v>2.0299999999999998</v>
      </c>
      <c r="BA21">
        <v>5.8</v>
      </c>
      <c r="BB21">
        <v>1.32</v>
      </c>
      <c r="BC21">
        <v>0.3</v>
      </c>
      <c r="BD21">
        <v>2.08</v>
      </c>
      <c r="BE21">
        <v>0.3</v>
      </c>
      <c r="BF21">
        <v>1.53</v>
      </c>
      <c r="BG21">
        <v>0.31</v>
      </c>
      <c r="BH21">
        <v>0.92</v>
      </c>
      <c r="BI21">
        <v>0.15</v>
      </c>
      <c r="BJ21">
        <v>0.76</v>
      </c>
      <c r="BK21">
        <v>0.11</v>
      </c>
      <c r="BL21" s="26">
        <f t="shared" si="11"/>
        <v>35.967302452316076</v>
      </c>
      <c r="BM21" s="26">
        <f t="shared" si="4"/>
        <v>10.449320794148381</v>
      </c>
      <c r="BN21" s="26">
        <f t="shared" si="4"/>
        <v>14.81751824817518</v>
      </c>
      <c r="BO21" s="26">
        <f t="shared" si="4"/>
        <v>8.157524613220815</v>
      </c>
      <c r="BP21" s="26">
        <f t="shared" si="4"/>
        <v>5.7142857142857144</v>
      </c>
      <c r="BQ21" s="26">
        <f t="shared" si="4"/>
        <v>3.4482758620689657</v>
      </c>
      <c r="BR21" s="26">
        <f t="shared" si="4"/>
        <v>6.7973856209150334</v>
      </c>
      <c r="BS21" s="26">
        <f t="shared" si="4"/>
        <v>5.1724137931034475</v>
      </c>
      <c r="BT21" s="26">
        <f t="shared" si="4"/>
        <v>6.1693548387096779</v>
      </c>
      <c r="BU21" s="27">
        <f t="shared" si="6"/>
        <v>0.45263318718028339</v>
      </c>
      <c r="BV21" s="27">
        <f t="shared" si="7"/>
        <v>0.55328649808382147</v>
      </c>
      <c r="BW21" s="27">
        <f t="shared" si="8"/>
        <v>5.8299941229897945</v>
      </c>
      <c r="CI21" s="28">
        <v>0.648648</v>
      </c>
    </row>
    <row r="22" spans="1:96" x14ac:dyDescent="0.25">
      <c r="A22" s="32" t="s">
        <v>123</v>
      </c>
      <c r="B22" s="24" t="s">
        <v>111</v>
      </c>
      <c r="C22" s="6"/>
      <c r="D22" s="6">
        <v>3.28</v>
      </c>
      <c r="E22" s="6"/>
      <c r="F22" s="6"/>
      <c r="G22" s="6"/>
      <c r="H22" s="6">
        <v>0.32</v>
      </c>
      <c r="I22" s="6"/>
      <c r="J22" s="6"/>
      <c r="K22" s="6"/>
      <c r="L22" s="6"/>
      <c r="M22" s="6"/>
      <c r="N22" s="6"/>
      <c r="O22" s="6"/>
      <c r="P22" s="34"/>
      <c r="Q22" s="35">
        <v>592.5</v>
      </c>
      <c r="R22" s="35"/>
      <c r="S22" s="35">
        <v>12</v>
      </c>
      <c r="T22" s="35">
        <v>193.5</v>
      </c>
      <c r="U22" s="35">
        <v>62.9</v>
      </c>
      <c r="V22" s="35">
        <v>3.27</v>
      </c>
      <c r="W22" s="35">
        <v>15</v>
      </c>
      <c r="X22" s="35">
        <v>104.2</v>
      </c>
      <c r="Y22" s="35">
        <v>26.7</v>
      </c>
      <c r="Z22" s="36">
        <v>106.3</v>
      </c>
      <c r="AA22" s="36"/>
      <c r="AB22" s="36">
        <v>209.7</v>
      </c>
      <c r="AC22" s="36"/>
      <c r="AD22" s="36"/>
      <c r="AE22" s="35">
        <v>298.5</v>
      </c>
      <c r="AF22" s="35">
        <v>40.97</v>
      </c>
      <c r="AG22" s="35">
        <v>156.69999999999999</v>
      </c>
      <c r="AH22" s="36"/>
      <c r="AI22" s="6"/>
      <c r="AJ22" s="6"/>
      <c r="AX22" s="6">
        <v>64.5</v>
      </c>
      <c r="AY22" s="6">
        <v>76.5</v>
      </c>
      <c r="AZ22" s="6">
        <v>13.4</v>
      </c>
      <c r="BA22" s="6">
        <v>53.1</v>
      </c>
      <c r="BB22" s="6">
        <v>11.4</v>
      </c>
      <c r="BC22" s="6">
        <v>2.34</v>
      </c>
      <c r="BD22" s="6">
        <v>10.5</v>
      </c>
      <c r="BE22" s="32">
        <v>1.4</v>
      </c>
      <c r="BF22">
        <v>7.6</v>
      </c>
      <c r="BG22">
        <v>1.54</v>
      </c>
      <c r="BH22">
        <v>3.9</v>
      </c>
      <c r="BI22" s="37">
        <v>0.49</v>
      </c>
      <c r="BJ22" s="6">
        <v>2.67</v>
      </c>
      <c r="BK22" s="32">
        <v>0.42</v>
      </c>
      <c r="BL22" s="26">
        <f t="shared" si="11"/>
        <v>175.74931880108991</v>
      </c>
      <c r="BM22" s="26">
        <f t="shared" si="4"/>
        <v>79.937304075235119</v>
      </c>
      <c r="BN22" s="26">
        <f t="shared" si="4"/>
        <v>97.810218978102185</v>
      </c>
      <c r="BO22" s="26">
        <f t="shared" si="4"/>
        <v>74.683544303797476</v>
      </c>
      <c r="BP22" s="26">
        <f t="shared" si="4"/>
        <v>49.350649350649348</v>
      </c>
      <c r="BQ22" s="26">
        <f t="shared" si="4"/>
        <v>26.896551724137932</v>
      </c>
      <c r="BR22" s="26">
        <f t="shared" si="4"/>
        <v>34.313725490196077</v>
      </c>
      <c r="BS22" s="26">
        <f t="shared" si="4"/>
        <v>24.137931034482754</v>
      </c>
      <c r="BT22" s="26">
        <f t="shared" si="4"/>
        <v>30.64516129032258</v>
      </c>
      <c r="BU22" s="27">
        <f t="shared" si="6"/>
        <v>0.60969208432235367</v>
      </c>
      <c r="BV22" s="27">
        <f t="shared" si="7"/>
        <v>0.65360630472561232</v>
      </c>
      <c r="BW22" s="27">
        <f t="shared" si="8"/>
        <v>5.7349777714039867</v>
      </c>
      <c r="CB22">
        <v>2.2999999999999998</v>
      </c>
      <c r="CE22">
        <v>-6.8</v>
      </c>
      <c r="CF22">
        <v>23.9</v>
      </c>
      <c r="CI22" s="34"/>
    </row>
    <row r="23" spans="1:96" x14ac:dyDescent="0.25">
      <c r="A23" t="s">
        <v>124</v>
      </c>
      <c r="B23" s="24" t="s">
        <v>125</v>
      </c>
      <c r="C23" s="6"/>
      <c r="D23" s="25">
        <v>2.88</v>
      </c>
      <c r="E23">
        <v>4.7699999999999996</v>
      </c>
      <c r="F23">
        <v>53.6</v>
      </c>
      <c r="G23">
        <v>3.8</v>
      </c>
      <c r="H23">
        <v>12.6</v>
      </c>
      <c r="I23">
        <v>1.08</v>
      </c>
      <c r="J23">
        <v>0.51</v>
      </c>
      <c r="K23">
        <v>0.05</v>
      </c>
      <c r="L23">
        <v>0.51</v>
      </c>
      <c r="M23">
        <v>0.13</v>
      </c>
      <c r="N23">
        <v>19.5</v>
      </c>
      <c r="O23">
        <v>107.7</v>
      </c>
      <c r="P23" s="34"/>
      <c r="Q23">
        <v>41.8</v>
      </c>
      <c r="S23">
        <v>13.2</v>
      </c>
      <c r="T23">
        <v>87.6</v>
      </c>
      <c r="U23">
        <v>37.5</v>
      </c>
      <c r="V23">
        <v>41.1</v>
      </c>
      <c r="W23">
        <v>8.9</v>
      </c>
      <c r="X23">
        <v>223</v>
      </c>
      <c r="Y23">
        <v>18.399999999999999</v>
      </c>
      <c r="Z23">
        <v>27.1</v>
      </c>
      <c r="AA23">
        <v>5.5</v>
      </c>
      <c r="AB23">
        <v>563</v>
      </c>
      <c r="AC23" s="36"/>
      <c r="AD23" s="36"/>
      <c r="AE23">
        <v>174</v>
      </c>
      <c r="AF23">
        <v>40.200000000000003</v>
      </c>
      <c r="AG23">
        <v>248</v>
      </c>
      <c r="AH23" s="36"/>
      <c r="AI23" s="6"/>
      <c r="AJ23" s="6"/>
      <c r="AX23">
        <v>35.299999999999997</v>
      </c>
      <c r="AY23">
        <v>36.6</v>
      </c>
      <c r="AZ23">
        <v>6.28</v>
      </c>
      <c r="BA23">
        <v>22</v>
      </c>
      <c r="BB23">
        <v>5.28</v>
      </c>
      <c r="BC23">
        <v>1.06</v>
      </c>
      <c r="BD23">
        <v>5.92</v>
      </c>
      <c r="BE23">
        <v>0.82</v>
      </c>
      <c r="BF23">
        <v>4.97</v>
      </c>
      <c r="BG23">
        <v>1.06</v>
      </c>
      <c r="BH23">
        <v>2.82</v>
      </c>
      <c r="BI23">
        <v>0.4</v>
      </c>
      <c r="BJ23">
        <v>2.2999999999999998</v>
      </c>
      <c r="BK23">
        <v>0.35</v>
      </c>
      <c r="BL23" s="26">
        <f t="shared" si="11"/>
        <v>96.185286103542225</v>
      </c>
      <c r="BM23" s="26">
        <f t="shared" si="11"/>
        <v>38.244514106583075</v>
      </c>
      <c r="BN23" s="26">
        <f t="shared" si="11"/>
        <v>45.839416058394157</v>
      </c>
      <c r="BO23" s="26">
        <f t="shared" si="11"/>
        <v>30.942334739803094</v>
      </c>
      <c r="BP23" s="26">
        <f t="shared" si="11"/>
        <v>22.857142857142858</v>
      </c>
      <c r="BQ23" s="26">
        <f t="shared" si="11"/>
        <v>12.183908045977013</v>
      </c>
      <c r="BR23" s="26">
        <f t="shared" si="11"/>
        <v>19.346405228758169</v>
      </c>
      <c r="BS23" s="26">
        <f t="shared" si="11"/>
        <v>14.137931034482756</v>
      </c>
      <c r="BT23" s="26">
        <f t="shared" si="11"/>
        <v>20.04032258064516</v>
      </c>
      <c r="BU23" s="27">
        <f t="shared" si="6"/>
        <v>0.57596393314526306</v>
      </c>
      <c r="BV23" s="27">
        <f t="shared" si="7"/>
        <v>0.57939601145096875</v>
      </c>
      <c r="BW23" s="27">
        <f t="shared" si="8"/>
        <v>4.7995877170379222</v>
      </c>
      <c r="CB23">
        <v>0.6</v>
      </c>
      <c r="CE23">
        <v>-7.3</v>
      </c>
      <c r="CF23">
        <v>23.4</v>
      </c>
      <c r="CI23" s="28">
        <v>3.3273239999999999</v>
      </c>
    </row>
    <row r="24" spans="1:96" x14ac:dyDescent="0.25">
      <c r="A24" t="s">
        <v>126</v>
      </c>
      <c r="B24" s="24" t="s">
        <v>116</v>
      </c>
      <c r="C24" s="6"/>
      <c r="D24" s="25">
        <v>2.8</v>
      </c>
      <c r="E24">
        <v>3.07</v>
      </c>
      <c r="F24">
        <v>32.9</v>
      </c>
      <c r="G24">
        <v>4.2</v>
      </c>
      <c r="H24">
        <v>26.8</v>
      </c>
      <c r="I24">
        <v>1.45</v>
      </c>
      <c r="J24">
        <v>0.86</v>
      </c>
      <c r="K24">
        <v>0.05</v>
      </c>
      <c r="L24">
        <v>0.38</v>
      </c>
      <c r="M24">
        <v>0.18</v>
      </c>
      <c r="N24">
        <v>26.6</v>
      </c>
      <c r="O24">
        <v>102.7</v>
      </c>
      <c r="P24" s="34"/>
      <c r="Q24">
        <v>53.9</v>
      </c>
      <c r="S24">
        <v>6.6</v>
      </c>
      <c r="T24">
        <v>85.6</v>
      </c>
      <c r="U24">
        <v>33.5</v>
      </c>
      <c r="V24">
        <v>7.08</v>
      </c>
      <c r="W24">
        <v>7.1</v>
      </c>
      <c r="X24">
        <v>102</v>
      </c>
      <c r="Y24">
        <v>19</v>
      </c>
      <c r="Z24">
        <v>34.6</v>
      </c>
      <c r="AA24">
        <v>4.3</v>
      </c>
      <c r="AB24">
        <v>1350</v>
      </c>
      <c r="AC24" s="36"/>
      <c r="AD24" s="36"/>
      <c r="AE24">
        <v>77.3</v>
      </c>
      <c r="AF24">
        <v>18.399999999999999</v>
      </c>
      <c r="AG24">
        <v>115</v>
      </c>
      <c r="AH24" s="36"/>
      <c r="AI24" s="6"/>
      <c r="AJ24" s="6"/>
      <c r="AX24">
        <v>18.3</v>
      </c>
      <c r="AY24">
        <v>28.5</v>
      </c>
      <c r="AZ24">
        <v>4.24</v>
      </c>
      <c r="BA24">
        <v>15.1</v>
      </c>
      <c r="BB24">
        <v>2.48</v>
      </c>
      <c r="BC24">
        <v>0.55000000000000004</v>
      </c>
      <c r="BD24">
        <v>3.39</v>
      </c>
      <c r="BE24">
        <v>0.46</v>
      </c>
      <c r="BF24">
        <v>2.5099999999999998</v>
      </c>
      <c r="BG24">
        <v>0.56999999999999995</v>
      </c>
      <c r="BH24">
        <v>1.49</v>
      </c>
      <c r="BI24">
        <v>0.25</v>
      </c>
      <c r="BJ24">
        <v>1.38</v>
      </c>
      <c r="BK24">
        <v>0.22</v>
      </c>
      <c r="BL24" s="26">
        <f t="shared" si="11"/>
        <v>49.863760217983653</v>
      </c>
      <c r="BM24" s="26">
        <f t="shared" si="11"/>
        <v>29.780564263322884</v>
      </c>
      <c r="BN24" s="26">
        <f t="shared" si="11"/>
        <v>30.948905109489051</v>
      </c>
      <c r="BO24" s="26">
        <f t="shared" si="11"/>
        <v>21.237693389592124</v>
      </c>
      <c r="BP24" s="26">
        <f t="shared" si="11"/>
        <v>10.735930735930735</v>
      </c>
      <c r="BQ24" s="26">
        <f t="shared" si="11"/>
        <v>6.3218390804597711</v>
      </c>
      <c r="BR24" s="26">
        <f t="shared" si="11"/>
        <v>11.078431372549021</v>
      </c>
      <c r="BS24" s="26">
        <f t="shared" si="11"/>
        <v>7.931034482758621</v>
      </c>
      <c r="BT24" s="26">
        <f t="shared" si="11"/>
        <v>10.120967741935482</v>
      </c>
      <c r="BU24" s="27">
        <f t="shared" si="6"/>
        <v>0.75808475789868224</v>
      </c>
      <c r="BV24" s="27">
        <f t="shared" si="7"/>
        <v>0.57967483964067257</v>
      </c>
      <c r="BW24" s="27">
        <f t="shared" si="8"/>
        <v>4.9267779020159157</v>
      </c>
      <c r="CI24" s="28">
        <v>1.393392</v>
      </c>
    </row>
    <row r="25" spans="1:96" x14ac:dyDescent="0.25">
      <c r="A25" t="s">
        <v>127</v>
      </c>
      <c r="B25" s="24" t="s">
        <v>116</v>
      </c>
      <c r="C25" s="6"/>
      <c r="D25" s="25">
        <v>1.76</v>
      </c>
      <c r="E25">
        <v>3.64</v>
      </c>
      <c r="F25">
        <v>37.700000000000003</v>
      </c>
      <c r="G25">
        <v>3.03</v>
      </c>
      <c r="H25">
        <v>25.6</v>
      </c>
      <c r="I25">
        <v>1.3</v>
      </c>
      <c r="J25">
        <v>0.49</v>
      </c>
      <c r="K25">
        <v>0.05</v>
      </c>
      <c r="L25">
        <v>0.3</v>
      </c>
      <c r="M25">
        <v>0.14000000000000001</v>
      </c>
      <c r="N25">
        <v>25.2</v>
      </c>
      <c r="O25">
        <v>104.1</v>
      </c>
      <c r="P25" s="34"/>
      <c r="Q25">
        <v>41.8</v>
      </c>
      <c r="S25">
        <v>6.6</v>
      </c>
      <c r="T25">
        <v>82.7</v>
      </c>
      <c r="U25">
        <v>31.6</v>
      </c>
      <c r="V25">
        <v>9.75</v>
      </c>
      <c r="W25">
        <v>5.8</v>
      </c>
      <c r="X25">
        <v>63.3</v>
      </c>
      <c r="Y25">
        <v>23.1</v>
      </c>
      <c r="Z25">
        <v>22</v>
      </c>
      <c r="AA25">
        <v>4.3</v>
      </c>
      <c r="AB25">
        <v>1634</v>
      </c>
      <c r="AC25" s="36"/>
      <c r="AD25" s="36"/>
      <c r="AE25">
        <v>71.5</v>
      </c>
      <c r="AF25">
        <v>19.7</v>
      </c>
      <c r="AG25">
        <v>97.4</v>
      </c>
      <c r="AH25" s="36"/>
      <c r="AI25" s="6"/>
      <c r="AJ25" s="6"/>
      <c r="AX25">
        <v>19.899999999999999</v>
      </c>
      <c r="AY25">
        <v>27.7</v>
      </c>
      <c r="AZ25">
        <v>4.0999999999999996</v>
      </c>
      <c r="BA25">
        <v>14</v>
      </c>
      <c r="BB25">
        <v>2.52</v>
      </c>
      <c r="BC25">
        <v>0.54</v>
      </c>
      <c r="BD25">
        <v>3.06</v>
      </c>
      <c r="BE25">
        <v>0.39</v>
      </c>
      <c r="BF25">
        <v>2.31</v>
      </c>
      <c r="BG25">
        <v>0.49</v>
      </c>
      <c r="BH25">
        <v>1.36</v>
      </c>
      <c r="BI25">
        <v>0.22</v>
      </c>
      <c r="BJ25">
        <v>1.25</v>
      </c>
      <c r="BK25">
        <v>0.19</v>
      </c>
      <c r="BL25" s="26">
        <f t="shared" ref="BL25:BT31" si="12">AX25/BL$4</f>
        <v>54.223433242506808</v>
      </c>
      <c r="BM25" s="26">
        <f t="shared" si="12"/>
        <v>28.944618599791013</v>
      </c>
      <c r="BN25" s="26">
        <f t="shared" si="12"/>
        <v>29.92700729927007</v>
      </c>
      <c r="BO25" s="26">
        <f t="shared" si="12"/>
        <v>19.690576652601969</v>
      </c>
      <c r="BP25" s="26">
        <f t="shared" si="12"/>
        <v>10.909090909090908</v>
      </c>
      <c r="BQ25" s="26">
        <f t="shared" si="12"/>
        <v>6.2068965517241388</v>
      </c>
      <c r="BR25" s="26">
        <f t="shared" si="12"/>
        <v>10</v>
      </c>
      <c r="BS25" s="26">
        <f t="shared" si="12"/>
        <v>6.7241379310344822</v>
      </c>
      <c r="BT25" s="26">
        <f t="shared" si="12"/>
        <v>9.314516129032258</v>
      </c>
      <c r="BU25" s="27">
        <f t="shared" si="6"/>
        <v>0.71852631872344064</v>
      </c>
      <c r="BV25" s="27">
        <f t="shared" si="7"/>
        <v>0.59426510136600308</v>
      </c>
      <c r="BW25" s="27">
        <f t="shared" si="8"/>
        <v>5.8213902355591722</v>
      </c>
      <c r="CB25">
        <v>2.8</v>
      </c>
      <c r="CE25">
        <v>-8.5</v>
      </c>
      <c r="CF25">
        <v>22.1</v>
      </c>
      <c r="CI25" s="28">
        <v>2.0140120000000001</v>
      </c>
    </row>
    <row r="26" spans="1:96" x14ac:dyDescent="0.25">
      <c r="A26" s="32" t="s">
        <v>128</v>
      </c>
      <c r="B26" s="24" t="s">
        <v>111</v>
      </c>
      <c r="C26" s="6"/>
      <c r="D26" s="6">
        <v>1.1599999999999999</v>
      </c>
      <c r="E26" s="6"/>
      <c r="F26" s="6"/>
      <c r="G26" s="6"/>
      <c r="H26" s="6">
        <v>0.28000000000000003</v>
      </c>
      <c r="I26" s="6"/>
      <c r="J26" s="6"/>
      <c r="K26" s="6"/>
      <c r="L26" s="6"/>
      <c r="M26" s="6"/>
      <c r="N26" s="6"/>
      <c r="O26" s="6"/>
      <c r="P26" s="34"/>
      <c r="Q26" s="35">
        <v>422.1</v>
      </c>
      <c r="R26" s="35"/>
      <c r="S26" s="35">
        <v>14.1</v>
      </c>
      <c r="T26" s="35">
        <v>168.3</v>
      </c>
      <c r="U26" s="35">
        <v>43.4</v>
      </c>
      <c r="V26" s="35">
        <v>1.99</v>
      </c>
      <c r="W26" s="35">
        <v>12</v>
      </c>
      <c r="X26" s="35">
        <v>62.2</v>
      </c>
      <c r="Y26" s="35">
        <v>21.8</v>
      </c>
      <c r="Z26" s="36">
        <v>80.3</v>
      </c>
      <c r="AA26" s="36"/>
      <c r="AB26" s="36">
        <v>125.5</v>
      </c>
      <c r="AC26" s="36"/>
      <c r="AD26" s="36"/>
      <c r="AE26" s="35">
        <v>190.1</v>
      </c>
      <c r="AF26" s="35">
        <v>22.27</v>
      </c>
      <c r="AG26" s="35">
        <v>105.3</v>
      </c>
      <c r="AH26" s="36"/>
      <c r="AI26" s="6"/>
      <c r="AJ26" s="6"/>
      <c r="AX26" s="6">
        <v>39.200000000000003</v>
      </c>
      <c r="AY26" s="6">
        <v>56.4</v>
      </c>
      <c r="AZ26" s="6">
        <v>8.7899999999999991</v>
      </c>
      <c r="BA26" s="6">
        <v>31.7</v>
      </c>
      <c r="BB26" s="6">
        <v>7.29</v>
      </c>
      <c r="BC26" s="6">
        <v>1.46</v>
      </c>
      <c r="BD26" s="6">
        <v>6.56</v>
      </c>
      <c r="BE26" s="32">
        <v>0.82</v>
      </c>
      <c r="BF26" s="6">
        <v>4.5</v>
      </c>
      <c r="BG26" s="6">
        <v>9</v>
      </c>
      <c r="BH26" s="6">
        <v>2.34</v>
      </c>
      <c r="BI26" s="37">
        <v>0.34</v>
      </c>
      <c r="BJ26" s="6">
        <v>1.78</v>
      </c>
      <c r="BK26" s="6">
        <v>0.28000000000000003</v>
      </c>
      <c r="BL26" s="26">
        <f t="shared" si="12"/>
        <v>106.81198910081744</v>
      </c>
      <c r="BM26" s="26">
        <f t="shared" si="12"/>
        <v>58.934169278996869</v>
      </c>
      <c r="BN26" s="26">
        <f t="shared" si="12"/>
        <v>64.160583941605822</v>
      </c>
      <c r="BO26" s="26">
        <f t="shared" si="12"/>
        <v>44.585091420534461</v>
      </c>
      <c r="BP26" s="26">
        <f t="shared" si="12"/>
        <v>31.558441558441558</v>
      </c>
      <c r="BQ26" s="26">
        <f t="shared" si="12"/>
        <v>16.7816091954023</v>
      </c>
      <c r="BR26" s="26">
        <f t="shared" si="12"/>
        <v>21.437908496732025</v>
      </c>
      <c r="BS26" s="26">
        <f t="shared" si="12"/>
        <v>14.137931034482756</v>
      </c>
      <c r="BT26" s="26">
        <f t="shared" si="12"/>
        <v>18.14516129032258</v>
      </c>
      <c r="BU26" s="27">
        <f t="shared" si="6"/>
        <v>0.71190658625729608</v>
      </c>
      <c r="BV26" s="27">
        <f t="shared" si="7"/>
        <v>0.64518553577532201</v>
      </c>
      <c r="BW26" s="27">
        <f t="shared" si="8"/>
        <v>5.8865273993339393</v>
      </c>
      <c r="CB26">
        <v>5</v>
      </c>
      <c r="CE26">
        <v>-7.9</v>
      </c>
      <c r="CF26">
        <v>22.8</v>
      </c>
      <c r="CI26" s="34"/>
    </row>
    <row r="27" spans="1:96" x14ac:dyDescent="0.25">
      <c r="A27" t="s">
        <v>129</v>
      </c>
      <c r="B27" s="24" t="s">
        <v>130</v>
      </c>
      <c r="C27" s="6"/>
      <c r="D27" s="25">
        <v>0.77</v>
      </c>
      <c r="E27">
        <v>9.1199999999999992</v>
      </c>
      <c r="F27">
        <v>74.2</v>
      </c>
      <c r="G27">
        <v>8.34</v>
      </c>
      <c r="H27">
        <v>0.05</v>
      </c>
      <c r="I27">
        <v>0.75</v>
      </c>
      <c r="J27">
        <v>0.04</v>
      </c>
      <c r="K27">
        <v>1.6</v>
      </c>
      <c r="L27">
        <v>0.23</v>
      </c>
      <c r="M27">
        <v>0.34</v>
      </c>
      <c r="N27">
        <v>3.92</v>
      </c>
      <c r="O27">
        <v>99.4</v>
      </c>
      <c r="P27" s="34"/>
      <c r="Q27">
        <v>162</v>
      </c>
      <c r="S27">
        <v>15.6</v>
      </c>
      <c r="T27">
        <v>476</v>
      </c>
      <c r="U27">
        <v>43.7</v>
      </c>
      <c r="V27">
        <v>67.400000000000006</v>
      </c>
      <c r="W27">
        <v>27.4</v>
      </c>
      <c r="X27">
        <v>228</v>
      </c>
      <c r="Y27">
        <v>36.5</v>
      </c>
      <c r="Z27">
        <v>83.8</v>
      </c>
      <c r="AA27">
        <v>9.9499999999999993</v>
      </c>
      <c r="AB27">
        <v>163</v>
      </c>
      <c r="AC27" s="36"/>
      <c r="AD27" s="36"/>
      <c r="AE27">
        <v>318</v>
      </c>
      <c r="AF27">
        <v>29.4</v>
      </c>
      <c r="AG27">
        <v>257</v>
      </c>
      <c r="AH27" s="36"/>
      <c r="AI27" s="6"/>
      <c r="AJ27" s="6"/>
      <c r="AX27">
        <v>25.2</v>
      </c>
      <c r="AY27">
        <v>22.5</v>
      </c>
      <c r="AZ27">
        <v>3.93</v>
      </c>
      <c r="BA27">
        <v>12.8</v>
      </c>
      <c r="BB27">
        <v>2.36</v>
      </c>
      <c r="BC27">
        <v>0.57999999999999996</v>
      </c>
      <c r="BD27">
        <v>2.66</v>
      </c>
      <c r="BE27">
        <v>0.42</v>
      </c>
      <c r="BF27">
        <v>2.5299999999999998</v>
      </c>
      <c r="BG27">
        <v>0.7</v>
      </c>
      <c r="BH27">
        <v>2.06</v>
      </c>
      <c r="BI27">
        <v>0.33</v>
      </c>
      <c r="BJ27">
        <v>1.98</v>
      </c>
      <c r="BK27">
        <v>0.33</v>
      </c>
      <c r="BL27" s="26">
        <f t="shared" si="12"/>
        <v>68.664850136239778</v>
      </c>
      <c r="BM27" s="26">
        <f t="shared" si="12"/>
        <v>23.510971786833856</v>
      </c>
      <c r="BN27" s="26">
        <f t="shared" si="12"/>
        <v>28.686131386861312</v>
      </c>
      <c r="BO27" s="26">
        <f t="shared" si="12"/>
        <v>18.002812939521803</v>
      </c>
      <c r="BP27" s="26">
        <f t="shared" si="12"/>
        <v>10.216450216450216</v>
      </c>
      <c r="BQ27" s="26">
        <f t="shared" si="12"/>
        <v>6.666666666666667</v>
      </c>
      <c r="BR27" s="26">
        <f t="shared" si="12"/>
        <v>8.692810457516341</v>
      </c>
      <c r="BS27" s="26">
        <f t="shared" si="12"/>
        <v>7.2413793103448265</v>
      </c>
      <c r="BT27" s="26">
        <f t="shared" si="12"/>
        <v>10.201612903225806</v>
      </c>
      <c r="BU27" s="27">
        <f t="shared" si="6"/>
        <v>0.52974559055587611</v>
      </c>
      <c r="BV27" s="27">
        <f t="shared" si="7"/>
        <v>0.7074221019519128</v>
      </c>
      <c r="BW27" s="27">
        <f t="shared" si="8"/>
        <v>6.7307837287697492</v>
      </c>
      <c r="CI27" s="28">
        <v>1.2011999999999998E-2</v>
      </c>
    </row>
    <row r="28" spans="1:96" x14ac:dyDescent="0.25">
      <c r="A28" t="s">
        <v>131</v>
      </c>
      <c r="B28" s="24" t="s">
        <v>125</v>
      </c>
      <c r="C28" s="6"/>
      <c r="D28" s="25">
        <v>0.22</v>
      </c>
      <c r="E28">
        <v>0.49</v>
      </c>
      <c r="F28">
        <v>95</v>
      </c>
      <c r="G28">
        <v>0.9</v>
      </c>
      <c r="H28">
        <v>0.49</v>
      </c>
      <c r="I28">
        <v>0.09</v>
      </c>
      <c r="J28">
        <v>0.11</v>
      </c>
      <c r="K28">
        <v>0.04</v>
      </c>
      <c r="L28">
        <v>0.09</v>
      </c>
      <c r="M28">
        <v>0.03</v>
      </c>
      <c r="N28">
        <v>1.88</v>
      </c>
      <c r="O28">
        <v>99.6</v>
      </c>
      <c r="P28" s="34"/>
      <c r="Q28">
        <v>52.6</v>
      </c>
      <c r="S28">
        <v>2.9</v>
      </c>
      <c r="T28">
        <v>173</v>
      </c>
      <c r="U28">
        <v>14.2</v>
      </c>
      <c r="V28">
        <v>8.99</v>
      </c>
      <c r="W28">
        <v>3</v>
      </c>
      <c r="X28">
        <v>34.299999999999997</v>
      </c>
      <c r="Y28">
        <v>9</v>
      </c>
      <c r="Z28">
        <v>7.9</v>
      </c>
      <c r="AA28">
        <v>1.4</v>
      </c>
      <c r="AB28">
        <v>71.8</v>
      </c>
      <c r="AC28" s="36"/>
      <c r="AD28" s="36"/>
      <c r="AE28">
        <v>71.400000000000006</v>
      </c>
      <c r="AF28">
        <v>8.3000000000000007</v>
      </c>
      <c r="AG28">
        <v>35.6</v>
      </c>
      <c r="AH28" s="36"/>
      <c r="AI28" s="6"/>
      <c r="AJ28" s="6"/>
      <c r="AX28">
        <v>5.0999999999999996</v>
      </c>
      <c r="AY28">
        <v>5.3</v>
      </c>
      <c r="AZ28">
        <v>1.04</v>
      </c>
      <c r="BA28">
        <v>4.0999999999999996</v>
      </c>
      <c r="BB28">
        <v>0.95</v>
      </c>
      <c r="BC28">
        <v>0.19</v>
      </c>
      <c r="BD28">
        <v>1.21</v>
      </c>
      <c r="BE28">
        <v>0.12</v>
      </c>
      <c r="BF28">
        <v>0.91</v>
      </c>
      <c r="BG28">
        <v>0.2</v>
      </c>
      <c r="BH28">
        <v>0.56000000000000005</v>
      </c>
      <c r="BI28">
        <v>0.1</v>
      </c>
      <c r="BJ28">
        <v>0.55000000000000004</v>
      </c>
      <c r="BK28">
        <v>0.08</v>
      </c>
      <c r="BL28" s="26">
        <f t="shared" si="12"/>
        <v>13.896457765667574</v>
      </c>
      <c r="BM28" s="26">
        <f t="shared" si="12"/>
        <v>5.5381400208986413</v>
      </c>
      <c r="BN28" s="26">
        <f t="shared" si="12"/>
        <v>7.5912408759124084</v>
      </c>
      <c r="BO28" s="26">
        <f t="shared" si="12"/>
        <v>5.7665260196905761</v>
      </c>
      <c r="BP28" s="26">
        <f t="shared" si="12"/>
        <v>4.1125541125541121</v>
      </c>
      <c r="BQ28" s="26">
        <f t="shared" si="12"/>
        <v>2.1839080459770117</v>
      </c>
      <c r="BR28" s="26">
        <f t="shared" si="12"/>
        <v>3.9542483660130721</v>
      </c>
      <c r="BS28" s="26">
        <f t="shared" si="12"/>
        <v>2.068965517241379</v>
      </c>
      <c r="BT28" s="26">
        <f t="shared" si="12"/>
        <v>3.6693548387096775</v>
      </c>
      <c r="BU28" s="27">
        <f t="shared" si="6"/>
        <v>0.5392069605716493</v>
      </c>
      <c r="BV28" s="27">
        <f t="shared" si="7"/>
        <v>0.54155998023605512</v>
      </c>
      <c r="BW28" s="27">
        <f t="shared" si="8"/>
        <v>3.7871665119621518</v>
      </c>
      <c r="CI28" s="28">
        <v>8.8088E-2</v>
      </c>
    </row>
    <row r="29" spans="1:96" x14ac:dyDescent="0.25">
      <c r="A29" t="s">
        <v>132</v>
      </c>
      <c r="B29" s="24" t="s">
        <v>133</v>
      </c>
      <c r="D29" s="25">
        <v>0.1</v>
      </c>
      <c r="E29">
        <v>0.55000000000000004</v>
      </c>
      <c r="F29">
        <v>14.8</v>
      </c>
      <c r="G29">
        <v>1.0900000000000001</v>
      </c>
      <c r="H29">
        <v>44.7</v>
      </c>
      <c r="I29">
        <v>0.54</v>
      </c>
      <c r="J29">
        <v>0.14000000000000001</v>
      </c>
      <c r="K29">
        <v>0.03</v>
      </c>
      <c r="L29">
        <v>0.03</v>
      </c>
      <c r="M29">
        <v>0.03</v>
      </c>
      <c r="N29">
        <v>37.200000000000003</v>
      </c>
      <c r="O29">
        <v>100.2</v>
      </c>
      <c r="Q29">
        <v>5</v>
      </c>
      <c r="S29">
        <v>1.4</v>
      </c>
      <c r="T29">
        <v>69.099999999999994</v>
      </c>
      <c r="U29">
        <v>29.1</v>
      </c>
      <c r="V29">
        <v>5.51</v>
      </c>
      <c r="W29">
        <v>2.8</v>
      </c>
      <c r="X29">
        <v>22.3</v>
      </c>
      <c r="Y29">
        <v>12.7</v>
      </c>
      <c r="Z29">
        <v>3</v>
      </c>
      <c r="AA29">
        <v>1.5</v>
      </c>
      <c r="AB29">
        <v>1708</v>
      </c>
      <c r="AE29">
        <v>143</v>
      </c>
      <c r="AF29">
        <v>9.1</v>
      </c>
      <c r="AG29">
        <v>41</v>
      </c>
      <c r="AX29">
        <v>14.1</v>
      </c>
      <c r="AY29">
        <v>16.5</v>
      </c>
      <c r="AZ29">
        <v>1.69</v>
      </c>
      <c r="BA29">
        <v>8.4</v>
      </c>
      <c r="BB29">
        <v>1.3</v>
      </c>
      <c r="BC29">
        <v>0.28000000000000003</v>
      </c>
      <c r="BD29">
        <v>2.1800000000000002</v>
      </c>
      <c r="BE29">
        <v>0.3</v>
      </c>
      <c r="BF29">
        <v>1.3</v>
      </c>
      <c r="BG29">
        <v>0.28999999999999998</v>
      </c>
      <c r="BH29">
        <v>0.93</v>
      </c>
      <c r="BI29">
        <v>0.18</v>
      </c>
      <c r="BJ29">
        <v>0.75</v>
      </c>
      <c r="BK29">
        <v>0.1</v>
      </c>
      <c r="BL29" s="26">
        <f t="shared" si="12"/>
        <v>38.419618528610357</v>
      </c>
      <c r="BM29" s="26">
        <f t="shared" si="12"/>
        <v>17.241379310344829</v>
      </c>
      <c r="BN29" s="26">
        <f t="shared" si="12"/>
        <v>12.335766423357663</v>
      </c>
      <c r="BO29" s="26">
        <f t="shared" si="12"/>
        <v>11.814345991561183</v>
      </c>
      <c r="BP29" s="26">
        <f t="shared" si="12"/>
        <v>5.6277056277056277</v>
      </c>
      <c r="BQ29" s="26">
        <f t="shared" si="12"/>
        <v>3.2183908045977017</v>
      </c>
      <c r="BR29" s="26">
        <f t="shared" si="12"/>
        <v>7.1241830065359482</v>
      </c>
      <c r="BS29" s="26">
        <f t="shared" si="12"/>
        <v>5.1724137931034475</v>
      </c>
      <c r="BT29" s="26">
        <f t="shared" si="12"/>
        <v>5.241935483870968</v>
      </c>
      <c r="BU29" s="27">
        <f t="shared" si="6"/>
        <v>0.79197671586151897</v>
      </c>
      <c r="BV29" s="27">
        <f t="shared" si="7"/>
        <v>0.50828297003163303</v>
      </c>
      <c r="BW29" s="27">
        <f t="shared" si="8"/>
        <v>7.3292810731502831</v>
      </c>
      <c r="CB29">
        <v>3.4</v>
      </c>
      <c r="CE29">
        <v>-8.6</v>
      </c>
      <c r="CF29">
        <v>22</v>
      </c>
      <c r="CI29" s="28">
        <v>0.40840799999999999</v>
      </c>
    </row>
    <row r="30" spans="1:96" x14ac:dyDescent="0.25">
      <c r="A30" t="s">
        <v>134</v>
      </c>
      <c r="B30" s="24" t="s">
        <v>125</v>
      </c>
      <c r="D30" s="25">
        <v>0.04</v>
      </c>
      <c r="E30">
        <v>0.28999999999999998</v>
      </c>
      <c r="F30">
        <v>84.7</v>
      </c>
      <c r="G30">
        <v>0.28000000000000003</v>
      </c>
      <c r="H30">
        <v>7.08</v>
      </c>
      <c r="I30">
        <v>0.15</v>
      </c>
      <c r="J30">
        <v>0.05</v>
      </c>
      <c r="K30">
        <v>0.03</v>
      </c>
      <c r="L30">
        <v>0.02</v>
      </c>
      <c r="M30">
        <v>0.01</v>
      </c>
      <c r="N30">
        <v>6.84</v>
      </c>
      <c r="O30">
        <v>99.7</v>
      </c>
      <c r="Q30">
        <v>15</v>
      </c>
      <c r="S30">
        <v>1.4</v>
      </c>
      <c r="T30">
        <v>28</v>
      </c>
      <c r="U30">
        <v>9.3000000000000007</v>
      </c>
      <c r="V30">
        <v>5</v>
      </c>
      <c r="W30">
        <v>1.7</v>
      </c>
      <c r="X30">
        <v>8.8000000000000007</v>
      </c>
      <c r="Y30">
        <v>8.1</v>
      </c>
      <c r="Z30">
        <v>4.3</v>
      </c>
      <c r="AA30">
        <v>1</v>
      </c>
      <c r="AB30">
        <v>288</v>
      </c>
      <c r="AE30">
        <v>57.4</v>
      </c>
      <c r="AF30">
        <v>6.1</v>
      </c>
      <c r="AG30">
        <v>11.4</v>
      </c>
      <c r="AX30">
        <v>5.3</v>
      </c>
      <c r="AY30">
        <v>5.3</v>
      </c>
      <c r="AZ30">
        <v>1.33</v>
      </c>
      <c r="BA30">
        <v>4.2</v>
      </c>
      <c r="BB30">
        <v>0.69</v>
      </c>
      <c r="BC30">
        <v>0.18</v>
      </c>
      <c r="BD30">
        <v>1.47</v>
      </c>
      <c r="BE30">
        <v>0.15</v>
      </c>
      <c r="BF30">
        <v>0.79</v>
      </c>
      <c r="BG30">
        <v>0.17</v>
      </c>
      <c r="BH30">
        <v>0.5</v>
      </c>
      <c r="BI30">
        <v>0.09</v>
      </c>
      <c r="BJ30">
        <v>0.42</v>
      </c>
      <c r="BK30">
        <v>7.0000000000000007E-2</v>
      </c>
      <c r="BL30" s="26">
        <f t="shared" si="12"/>
        <v>14.441416893732971</v>
      </c>
      <c r="BM30" s="26">
        <f t="shared" si="12"/>
        <v>5.5381400208986413</v>
      </c>
      <c r="BN30" s="26">
        <f t="shared" si="12"/>
        <v>9.7080291970802914</v>
      </c>
      <c r="BO30" s="26">
        <f t="shared" si="12"/>
        <v>5.9071729957805914</v>
      </c>
      <c r="BP30" s="26">
        <f t="shared" si="12"/>
        <v>2.9870129870129865</v>
      </c>
      <c r="BQ30" s="26">
        <f t="shared" si="12"/>
        <v>2.0689655172413794</v>
      </c>
      <c r="BR30" s="26">
        <f t="shared" si="12"/>
        <v>4.8039215686274508</v>
      </c>
      <c r="BS30" s="26">
        <f t="shared" si="12"/>
        <v>2.5862068965517238</v>
      </c>
      <c r="BT30" s="26">
        <f t="shared" si="12"/>
        <v>3.185483870967742</v>
      </c>
      <c r="BU30" s="27">
        <f t="shared" si="6"/>
        <v>0.46772813248701001</v>
      </c>
      <c r="BV30" s="27">
        <f t="shared" si="7"/>
        <v>0.5461811945120163</v>
      </c>
      <c r="BW30" s="27">
        <f t="shared" si="8"/>
        <v>4.5335080881592109</v>
      </c>
      <c r="CI30" s="28">
        <v>0.108108</v>
      </c>
    </row>
    <row r="31" spans="1:96" x14ac:dyDescent="0.25">
      <c r="A31" t="s">
        <v>135</v>
      </c>
      <c r="B31" s="24" t="s">
        <v>125</v>
      </c>
      <c r="D31" s="25">
        <v>0.03</v>
      </c>
      <c r="E31">
        <v>0.56999999999999995</v>
      </c>
      <c r="F31">
        <v>86.2</v>
      </c>
      <c r="G31">
        <v>2.5499999999999998</v>
      </c>
      <c r="H31">
        <v>0.23</v>
      </c>
      <c r="I31">
        <v>0.17</v>
      </c>
      <c r="J31">
        <v>0.36</v>
      </c>
      <c r="K31">
        <v>0.04</v>
      </c>
      <c r="L31">
        <v>0.03</v>
      </c>
      <c r="M31">
        <v>0.11</v>
      </c>
      <c r="N31">
        <v>8.9700000000000006</v>
      </c>
      <c r="O31">
        <v>100.4</v>
      </c>
      <c r="Q31">
        <v>67.2</v>
      </c>
      <c r="S31">
        <v>2.5</v>
      </c>
      <c r="T31">
        <v>289</v>
      </c>
      <c r="U31">
        <v>10.5</v>
      </c>
      <c r="V31">
        <v>20.100000000000001</v>
      </c>
      <c r="W31">
        <v>5.0999999999999996</v>
      </c>
      <c r="X31">
        <v>12.1</v>
      </c>
      <c r="Y31">
        <v>7</v>
      </c>
      <c r="Z31">
        <v>20</v>
      </c>
      <c r="AA31">
        <v>3</v>
      </c>
      <c r="AB31">
        <v>47</v>
      </c>
      <c r="AE31">
        <v>486</v>
      </c>
      <c r="AF31">
        <v>6.8</v>
      </c>
      <c r="AG31">
        <v>9.5</v>
      </c>
      <c r="AX31">
        <v>9.4</v>
      </c>
      <c r="AY31">
        <v>14.4</v>
      </c>
      <c r="AZ31">
        <v>2.27</v>
      </c>
      <c r="BA31">
        <v>7.9</v>
      </c>
      <c r="BB31">
        <v>1.18</v>
      </c>
      <c r="BC31">
        <v>0.18</v>
      </c>
      <c r="BD31">
        <v>0.85</v>
      </c>
      <c r="BE31">
        <v>0.1</v>
      </c>
      <c r="BF31">
        <v>0.86</v>
      </c>
      <c r="BG31">
        <v>0.19</v>
      </c>
      <c r="BH31">
        <v>0.76</v>
      </c>
      <c r="BI31">
        <v>0.11</v>
      </c>
      <c r="BJ31">
        <v>0.78</v>
      </c>
      <c r="BK31">
        <v>0.1</v>
      </c>
      <c r="BL31" s="26">
        <f t="shared" si="12"/>
        <v>25.61307901907357</v>
      </c>
      <c r="BM31" s="26">
        <f t="shared" si="12"/>
        <v>15.047021943573668</v>
      </c>
      <c r="BN31" s="26">
        <f t="shared" si="12"/>
        <v>16.569343065693431</v>
      </c>
      <c r="BO31" s="26">
        <f t="shared" si="12"/>
        <v>11.111111111111112</v>
      </c>
      <c r="BP31" s="26">
        <f t="shared" si="12"/>
        <v>5.108225108225108</v>
      </c>
      <c r="BQ31" s="26">
        <f t="shared" si="12"/>
        <v>2.0689655172413794</v>
      </c>
      <c r="BR31" s="26">
        <f t="shared" si="12"/>
        <v>2.7777777777777777</v>
      </c>
      <c r="BS31" s="26">
        <f t="shared" si="12"/>
        <v>1.7241379310344829</v>
      </c>
      <c r="BT31" s="26">
        <f t="shared" si="12"/>
        <v>3.467741935483871</v>
      </c>
      <c r="BU31" s="27">
        <f t="shared" si="6"/>
        <v>0.73041051154476955</v>
      </c>
      <c r="BV31" s="27">
        <f t="shared" si="7"/>
        <v>0.54924927099089749</v>
      </c>
      <c r="BW31" s="27">
        <f t="shared" si="8"/>
        <v>7.3860972055002856</v>
      </c>
      <c r="CI31" s="28">
        <v>0.43243199999999998</v>
      </c>
    </row>
    <row r="32" spans="1:96" x14ac:dyDescent="0.25">
      <c r="CR32" t="s">
        <v>136</v>
      </c>
    </row>
    <row r="35" spans="43:54" x14ac:dyDescent="0.25">
      <c r="BB35" t="s">
        <v>137</v>
      </c>
    </row>
    <row r="36" spans="43:54" x14ac:dyDescent="0.25">
      <c r="BB36" t="s">
        <v>138</v>
      </c>
    </row>
    <row r="37" spans="43:54" x14ac:dyDescent="0.25">
      <c r="BB37" t="s">
        <v>139</v>
      </c>
    </row>
    <row r="38" spans="43:54" x14ac:dyDescent="0.25">
      <c r="BB38" t="s">
        <v>140</v>
      </c>
    </row>
    <row r="39" spans="43:54" x14ac:dyDescent="0.25">
      <c r="BB39" t="s">
        <v>141</v>
      </c>
    </row>
    <row r="40" spans="43:54" x14ac:dyDescent="0.25">
      <c r="BB40" t="s">
        <v>142</v>
      </c>
    </row>
    <row r="41" spans="43:54" x14ac:dyDescent="0.25">
      <c r="BB41" t="s">
        <v>143</v>
      </c>
    </row>
    <row r="42" spans="43:54" x14ac:dyDescent="0.25">
      <c r="BB42" t="s">
        <v>144</v>
      </c>
    </row>
    <row r="43" spans="43:54" x14ac:dyDescent="0.25">
      <c r="BB43" t="s">
        <v>145</v>
      </c>
    </row>
    <row r="44" spans="43:54" x14ac:dyDescent="0.25">
      <c r="BB44" t="s">
        <v>146</v>
      </c>
    </row>
    <row r="46" spans="43:54" x14ac:dyDescent="0.25">
      <c r="AQ46" t="s">
        <v>147</v>
      </c>
    </row>
    <row r="49" spans="1:15" x14ac:dyDescent="0.25">
      <c r="A49" t="s">
        <v>148</v>
      </c>
    </row>
    <row r="50" spans="1:15" x14ac:dyDescent="0.25">
      <c r="A50" s="39" t="s">
        <v>149</v>
      </c>
    </row>
    <row r="53" spans="1:15" x14ac:dyDescent="0.25">
      <c r="D53" t="s">
        <v>111</v>
      </c>
      <c r="I53">
        <v>0.77449999999999997</v>
      </c>
    </row>
    <row r="54" spans="1:15" x14ac:dyDescent="0.25">
      <c r="E54" t="s">
        <v>150</v>
      </c>
      <c r="G54" t="s">
        <v>100</v>
      </c>
      <c r="H54" t="s">
        <v>150</v>
      </c>
      <c r="I54" t="s">
        <v>150</v>
      </c>
    </row>
    <row r="55" spans="1:15" x14ac:dyDescent="0.25">
      <c r="D55" t="s">
        <v>22</v>
      </c>
      <c r="E55" t="s">
        <v>151</v>
      </c>
      <c r="F55" t="s">
        <v>152</v>
      </c>
      <c r="G55" t="s">
        <v>153</v>
      </c>
      <c r="H55" t="s">
        <v>22</v>
      </c>
      <c r="I55" t="s">
        <v>154</v>
      </c>
    </row>
    <row r="56" spans="1:15" x14ac:dyDescent="0.25">
      <c r="A56" s="24" t="s">
        <v>155</v>
      </c>
      <c r="B56" t="s">
        <v>1</v>
      </c>
      <c r="C56" t="s">
        <v>111</v>
      </c>
      <c r="D56" t="s">
        <v>156</v>
      </c>
      <c r="E56">
        <v>1.05</v>
      </c>
      <c r="F56">
        <v>1.39</v>
      </c>
      <c r="G56">
        <f>(19.5+41.3)/2</f>
        <v>30.4</v>
      </c>
      <c r="H56" s="40">
        <f>E56*G56/100</f>
        <v>0.31919999999999998</v>
      </c>
      <c r="I56" s="41">
        <f>H56*I$1</f>
        <v>0</v>
      </c>
    </row>
    <row r="57" spans="1:15" x14ac:dyDescent="0.25">
      <c r="A57" s="24" t="s">
        <v>157</v>
      </c>
      <c r="B57" t="s">
        <v>1</v>
      </c>
      <c r="C57" t="s">
        <v>111</v>
      </c>
      <c r="D57" t="s">
        <v>158</v>
      </c>
      <c r="E57">
        <v>0.48</v>
      </c>
      <c r="F57">
        <v>1.63</v>
      </c>
      <c r="G57">
        <f>(18.2+38)/2</f>
        <v>28.1</v>
      </c>
      <c r="H57" s="40">
        <f t="shared" ref="H57:H60" si="13">E57*G57/100</f>
        <v>0.13488</v>
      </c>
      <c r="I57" s="41">
        <f t="shared" ref="I57:I60" si="14">H57*I$1</f>
        <v>0</v>
      </c>
    </row>
    <row r="58" spans="1:15" x14ac:dyDescent="0.25">
      <c r="A58" s="24" t="s">
        <v>159</v>
      </c>
      <c r="B58" t="s">
        <v>1</v>
      </c>
      <c r="C58" t="s">
        <v>111</v>
      </c>
      <c r="D58" t="s">
        <v>160</v>
      </c>
      <c r="E58">
        <v>0.39</v>
      </c>
      <c r="F58">
        <v>1.0900000000000001</v>
      </c>
      <c r="G58">
        <f>(21.9+45.4)/2</f>
        <v>33.65</v>
      </c>
      <c r="H58" s="40">
        <f t="shared" si="13"/>
        <v>0.13123499999999999</v>
      </c>
      <c r="I58" s="41">
        <f t="shared" si="14"/>
        <v>0</v>
      </c>
    </row>
    <row r="59" spans="1:15" x14ac:dyDescent="0.25">
      <c r="A59" s="24" t="s">
        <v>161</v>
      </c>
      <c r="B59" t="s">
        <v>111</v>
      </c>
      <c r="D59">
        <v>40.200000000000003</v>
      </c>
      <c r="E59">
        <v>0.18</v>
      </c>
      <c r="F59">
        <v>0.37</v>
      </c>
      <c r="G59">
        <v>40.200000000000003</v>
      </c>
      <c r="H59" s="40">
        <f t="shared" si="13"/>
        <v>7.2360000000000008E-2</v>
      </c>
      <c r="I59" s="41">
        <f t="shared" si="14"/>
        <v>0</v>
      </c>
    </row>
    <row r="60" spans="1:15" x14ac:dyDescent="0.25">
      <c r="A60" s="24" t="s">
        <v>162</v>
      </c>
      <c r="B60" t="s">
        <v>111</v>
      </c>
      <c r="D60">
        <v>27.5</v>
      </c>
      <c r="E60">
        <v>0.15</v>
      </c>
      <c r="F60">
        <v>0.54</v>
      </c>
      <c r="G60">
        <v>27.5</v>
      </c>
      <c r="H60" s="40">
        <f t="shared" si="13"/>
        <v>4.1250000000000002E-2</v>
      </c>
      <c r="I60" s="41">
        <f t="shared" si="14"/>
        <v>0</v>
      </c>
    </row>
    <row r="61" spans="1:15" x14ac:dyDescent="0.25">
      <c r="A61" s="39" t="s">
        <v>163</v>
      </c>
      <c r="I61" s="41">
        <f>SUM(I56:I60)</f>
        <v>0</v>
      </c>
    </row>
    <row r="64" spans="1:1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x14ac:dyDescent="0.25">
      <c r="A65" s="42"/>
      <c r="B65" s="43"/>
      <c r="C65" s="44"/>
      <c r="D65" s="43"/>
      <c r="E65" s="45"/>
      <c r="F65" s="44"/>
      <c r="G65" s="43"/>
      <c r="H65" s="44"/>
      <c r="I65" s="44"/>
      <c r="J65" s="44"/>
      <c r="K65" s="44"/>
      <c r="L65" s="43"/>
      <c r="M65" s="42"/>
      <c r="N65" s="46"/>
      <c r="O65" s="6"/>
    </row>
    <row r="66" spans="1:15" x14ac:dyDescent="0.25">
      <c r="A66" s="42"/>
      <c r="B66" s="45"/>
      <c r="C66" s="44"/>
      <c r="D66" s="44"/>
      <c r="E66" s="44"/>
      <c r="F66" s="44"/>
      <c r="G66" s="44"/>
      <c r="H66" s="45"/>
      <c r="I66" s="44"/>
      <c r="J66" s="44"/>
      <c r="K66" s="44"/>
      <c r="L66" s="44"/>
      <c r="M66" s="45"/>
      <c r="N66" s="45"/>
      <c r="O66" s="6"/>
    </row>
    <row r="67" spans="1:15" x14ac:dyDescent="0.25">
      <c r="A67" s="42"/>
      <c r="B67" s="47"/>
      <c r="C67" s="48"/>
      <c r="D67" s="48"/>
      <c r="E67" s="48"/>
      <c r="F67" s="48"/>
      <c r="G67" s="48"/>
      <c r="H67" s="47"/>
      <c r="I67" s="48"/>
      <c r="J67" s="48"/>
      <c r="K67" s="48"/>
      <c r="L67" s="48"/>
      <c r="M67" s="47"/>
      <c r="N67" s="47"/>
      <c r="O67" s="6"/>
    </row>
    <row r="68" spans="1:15" x14ac:dyDescent="0.25">
      <c r="A68" s="42"/>
      <c r="B68" s="47"/>
      <c r="C68" s="48"/>
      <c r="D68" s="48"/>
      <c r="E68" s="48"/>
      <c r="F68" s="48"/>
      <c r="G68" s="48"/>
      <c r="H68" s="47"/>
      <c r="I68" s="48"/>
      <c r="J68" s="48"/>
      <c r="K68" s="48"/>
      <c r="L68" s="48"/>
      <c r="M68" s="47"/>
      <c r="N68" s="47"/>
      <c r="O68" s="6"/>
    </row>
    <row r="69" spans="1:15" x14ac:dyDescent="0.25">
      <c r="A69" s="42"/>
      <c r="B69" s="47"/>
      <c r="C69" s="48"/>
      <c r="D69" s="48"/>
      <c r="E69" s="48"/>
      <c r="F69" s="48"/>
      <c r="G69" s="48"/>
      <c r="H69" s="47"/>
      <c r="I69" s="48"/>
      <c r="J69" s="48"/>
      <c r="K69" s="48"/>
      <c r="L69" s="48"/>
      <c r="M69" s="47"/>
      <c r="N69" s="47"/>
      <c r="O69" s="6"/>
    </row>
    <row r="70" spans="1:15" x14ac:dyDescent="0.25">
      <c r="A70" s="42"/>
      <c r="B70" s="47"/>
      <c r="C70" s="48"/>
      <c r="D70" s="48"/>
      <c r="E70" s="48"/>
      <c r="F70" s="48"/>
      <c r="G70" s="48"/>
      <c r="H70" s="47"/>
      <c r="I70" s="48"/>
      <c r="J70" s="48"/>
      <c r="K70" s="48"/>
      <c r="L70" s="48"/>
      <c r="M70" s="47"/>
      <c r="N70" s="47"/>
      <c r="O70" s="6"/>
    </row>
    <row r="71" spans="1:15" x14ac:dyDescent="0.25">
      <c r="A71" s="42"/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7"/>
      <c r="O71" s="6"/>
    </row>
    <row r="72" spans="1:15" x14ac:dyDescent="0.25">
      <c r="A72" s="42"/>
      <c r="B72" s="47"/>
      <c r="C72" s="48"/>
      <c r="D72" s="48"/>
      <c r="E72" s="48"/>
      <c r="F72" s="48"/>
      <c r="G72" s="48"/>
      <c r="H72" s="47"/>
      <c r="I72" s="48"/>
      <c r="J72" s="48"/>
      <c r="K72" s="48"/>
      <c r="L72" s="48"/>
      <c r="M72" s="47"/>
      <c r="N72" s="47"/>
      <c r="O72" s="6"/>
    </row>
    <row r="73" spans="1:15" x14ac:dyDescent="0.25">
      <c r="A73" s="42"/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6"/>
    </row>
    <row r="74" spans="1:15" x14ac:dyDescent="0.25">
      <c r="A74" s="42"/>
      <c r="B74" s="48"/>
      <c r="C74" s="48"/>
      <c r="D74" s="48"/>
      <c r="E74" s="48"/>
      <c r="F74" s="47"/>
      <c r="G74" s="48"/>
      <c r="H74" s="47"/>
      <c r="I74" s="48"/>
      <c r="J74" s="48"/>
      <c r="K74" s="48"/>
      <c r="L74" s="48"/>
      <c r="M74" s="47"/>
      <c r="N74" s="48"/>
      <c r="O74" s="6"/>
    </row>
    <row r="75" spans="1:15" x14ac:dyDescent="0.25">
      <c r="A75" s="42"/>
      <c r="B75" s="47"/>
      <c r="C75" s="48"/>
      <c r="D75" s="48"/>
      <c r="E75" s="48"/>
      <c r="F75" s="48"/>
      <c r="G75" s="48"/>
      <c r="H75" s="47"/>
      <c r="I75" s="48"/>
      <c r="J75" s="48"/>
      <c r="K75" s="48"/>
      <c r="L75" s="48"/>
      <c r="M75" s="47"/>
      <c r="N75" s="48"/>
      <c r="O75" s="6"/>
    </row>
    <row r="76" spans="1:15" x14ac:dyDescent="0.25">
      <c r="A76" s="42"/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6"/>
    </row>
    <row r="77" spans="1:15" x14ac:dyDescent="0.25">
      <c r="A77" s="42"/>
      <c r="B77" s="48"/>
      <c r="C77" s="48"/>
      <c r="D77" s="48"/>
      <c r="E77" s="48"/>
      <c r="F77" s="48"/>
      <c r="G77" s="48"/>
      <c r="H77" s="47"/>
      <c r="I77" s="48"/>
      <c r="J77" s="48"/>
      <c r="K77" s="48"/>
      <c r="L77" s="48"/>
      <c r="M77" s="47"/>
      <c r="N77" s="48"/>
      <c r="O77" s="6"/>
    </row>
    <row r="78" spans="1:15" x14ac:dyDescent="0.25">
      <c r="A78" s="42"/>
      <c r="B78" s="47"/>
      <c r="C78" s="48"/>
      <c r="D78" s="47"/>
      <c r="E78" s="48"/>
      <c r="F78" s="48"/>
      <c r="G78" s="48"/>
      <c r="H78" s="48"/>
      <c r="I78" s="48"/>
      <c r="J78" s="48"/>
      <c r="K78" s="48"/>
      <c r="L78" s="49"/>
      <c r="M78" s="48"/>
      <c r="N78" s="48"/>
      <c r="O78" s="6"/>
    </row>
    <row r="79" spans="1:15" x14ac:dyDescent="0.25">
      <c r="A79" s="42"/>
      <c r="B79" s="47"/>
      <c r="C79" s="48"/>
      <c r="D79" s="47"/>
      <c r="E79" s="48"/>
      <c r="F79" s="48"/>
      <c r="G79" s="48"/>
      <c r="H79" s="48"/>
      <c r="I79" s="48"/>
      <c r="J79" s="48"/>
      <c r="K79" s="48"/>
      <c r="L79" s="49"/>
      <c r="M79" s="48"/>
      <c r="N79" s="48"/>
      <c r="O79" s="6"/>
    </row>
    <row r="80" spans="1:15" x14ac:dyDescent="0.25">
      <c r="A80" s="42"/>
      <c r="B80" s="47"/>
      <c r="C80" s="48"/>
      <c r="D80" s="48"/>
      <c r="E80" s="48"/>
      <c r="F80" s="47"/>
      <c r="G80" s="48"/>
      <c r="H80" s="48"/>
      <c r="I80" s="48"/>
      <c r="J80" s="48"/>
      <c r="K80" s="48"/>
      <c r="L80" s="49"/>
      <c r="M80" s="48"/>
      <c r="N80" s="48"/>
      <c r="O80" s="6"/>
    </row>
    <row r="81" spans="1:15" x14ac:dyDescent="0.25">
      <c r="A81" s="42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9"/>
      <c r="M81" s="48"/>
      <c r="N81" s="48"/>
      <c r="O81" s="6"/>
    </row>
    <row r="82" spans="1:15" x14ac:dyDescent="0.25">
      <c r="A82" s="42"/>
      <c r="B82" s="47"/>
      <c r="C82" s="48"/>
      <c r="D82" s="48"/>
      <c r="E82" s="48"/>
      <c r="F82" s="47"/>
      <c r="G82" s="48"/>
      <c r="H82" s="48"/>
      <c r="I82" s="48"/>
      <c r="J82" s="48"/>
      <c r="K82" s="48"/>
      <c r="L82" s="49"/>
      <c r="M82" s="48"/>
      <c r="N82" s="48"/>
      <c r="O82" s="6"/>
    </row>
    <row r="83" spans="1:15" x14ac:dyDescent="0.25">
      <c r="A83" s="42"/>
      <c r="B83" s="47"/>
      <c r="C83" s="48"/>
      <c r="D83" s="48"/>
      <c r="E83" s="48"/>
      <c r="F83" s="47"/>
      <c r="G83" s="48"/>
      <c r="H83" s="48"/>
      <c r="I83" s="48"/>
      <c r="J83" s="48"/>
      <c r="K83" s="48"/>
      <c r="L83" s="49"/>
      <c r="M83" s="48"/>
      <c r="N83" s="48"/>
      <c r="O83" s="6"/>
    </row>
    <row r="84" spans="1:1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</sheetData>
  <mergeCells count="2">
    <mergeCell ref="D2:E2"/>
    <mergeCell ref="D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maynarjb</dc:creator>
  <cp:lastModifiedBy>maynarjb</cp:lastModifiedBy>
  <dcterms:created xsi:type="dcterms:W3CDTF">2014-07-21T07:55:24Z</dcterms:created>
  <dcterms:modified xsi:type="dcterms:W3CDTF">2014-07-23T10:34:21Z</dcterms:modified>
</cp:coreProperties>
</file>