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1" i="1"/>
  <c r="L51"/>
  <c r="K51"/>
  <c r="J51"/>
  <c r="I51"/>
  <c r="H51"/>
  <c r="M50"/>
  <c r="L50"/>
  <c r="K50"/>
  <c r="J50"/>
  <c r="I50"/>
  <c r="H50"/>
  <c r="M49"/>
  <c r="L49"/>
  <c r="K49"/>
  <c r="J49"/>
  <c r="I49"/>
  <c r="H49"/>
  <c r="M48"/>
  <c r="L48"/>
  <c r="K48"/>
  <c r="J48"/>
  <c r="I48"/>
  <c r="H48"/>
  <c r="M47"/>
  <c r="L47"/>
  <c r="K47"/>
  <c r="J47"/>
  <c r="I47"/>
  <c r="H47"/>
  <c r="M46"/>
  <c r="L46"/>
  <c r="K46"/>
  <c r="J46"/>
  <c r="I46"/>
  <c r="H46"/>
  <c r="M45"/>
  <c r="L45"/>
  <c r="K45"/>
  <c r="J45"/>
  <c r="I45"/>
  <c r="H45"/>
  <c r="M44"/>
  <c r="L44"/>
  <c r="K44"/>
  <c r="J44"/>
  <c r="I44"/>
  <c r="H44"/>
  <c r="M43"/>
  <c r="L43"/>
  <c r="K43"/>
  <c r="J43"/>
  <c r="I43"/>
  <c r="H43"/>
  <c r="M42"/>
  <c r="L42"/>
  <c r="K42"/>
  <c r="J42"/>
  <c r="I42"/>
  <c r="H42"/>
  <c r="M41"/>
  <c r="L41"/>
  <c r="K41"/>
  <c r="J41"/>
  <c r="I41"/>
  <c r="H41"/>
  <c r="M40"/>
  <c r="L40"/>
  <c r="K40"/>
  <c r="N40" s="1"/>
  <c r="J40"/>
  <c r="I40"/>
  <c r="H40"/>
  <c r="M39"/>
  <c r="L39"/>
  <c r="K39"/>
  <c r="J39"/>
  <c r="I39"/>
  <c r="H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4"/>
  <c r="L34"/>
  <c r="K34"/>
  <c r="J34"/>
  <c r="I34"/>
  <c r="H34"/>
  <c r="M33"/>
  <c r="L33"/>
  <c r="K33"/>
  <c r="J33"/>
  <c r="I33"/>
  <c r="H33"/>
  <c r="M32"/>
  <c r="L32"/>
  <c r="K32"/>
  <c r="J32"/>
  <c r="I32"/>
  <c r="H32"/>
  <c r="M31"/>
  <c r="L31"/>
  <c r="K31"/>
  <c r="J31"/>
  <c r="I31"/>
  <c r="H31"/>
  <c r="M30"/>
  <c r="L30"/>
  <c r="K30"/>
  <c r="J30"/>
  <c r="I30"/>
  <c r="H30"/>
  <c r="M29"/>
  <c r="L29"/>
  <c r="K29"/>
  <c r="J29"/>
  <c r="I29"/>
  <c r="H29"/>
  <c r="M28"/>
  <c r="L28"/>
  <c r="K28"/>
  <c r="J28"/>
  <c r="I28"/>
  <c r="H28"/>
  <c r="M27"/>
  <c r="L27"/>
  <c r="K27"/>
  <c r="J27"/>
  <c r="I27"/>
  <c r="H27"/>
  <c r="M26"/>
  <c r="L26"/>
  <c r="K26"/>
  <c r="J26"/>
  <c r="I26"/>
  <c r="H26"/>
  <c r="M25"/>
  <c r="L25"/>
  <c r="K25"/>
  <c r="J25"/>
  <c r="I25"/>
  <c r="H25"/>
  <c r="M24"/>
  <c r="L24"/>
  <c r="K24"/>
  <c r="J24"/>
  <c r="I24"/>
  <c r="H24"/>
  <c r="M23"/>
  <c r="L23"/>
  <c r="K23"/>
  <c r="J23"/>
  <c r="I23"/>
  <c r="H23"/>
  <c r="M22"/>
  <c r="L22"/>
  <c r="K22"/>
  <c r="J22"/>
  <c r="I22"/>
  <c r="H22"/>
  <c r="M21"/>
  <c r="L21"/>
  <c r="K21"/>
  <c r="J21"/>
  <c r="I21"/>
  <c r="H21"/>
  <c r="M20"/>
  <c r="L20"/>
  <c r="K20"/>
  <c r="J20"/>
  <c r="I20"/>
  <c r="H20"/>
  <c r="M19"/>
  <c r="L19"/>
  <c r="K19"/>
  <c r="J19"/>
  <c r="I19"/>
  <c r="H19"/>
  <c r="M18"/>
  <c r="L18"/>
  <c r="K18"/>
  <c r="J18"/>
  <c r="I18"/>
  <c r="H18"/>
  <c r="AD17"/>
  <c r="AC17"/>
  <c r="K17" s="1"/>
  <c r="AB17"/>
  <c r="AA17"/>
  <c r="Z17"/>
  <c r="Y17"/>
  <c r="X17"/>
  <c r="W17"/>
  <c r="L17" s="1"/>
  <c r="V17"/>
  <c r="I17" s="1"/>
  <c r="U17"/>
  <c r="H17" s="1"/>
  <c r="S17"/>
  <c r="R17"/>
  <c r="Q17"/>
  <c r="P17"/>
  <c r="O17"/>
  <c r="J17"/>
  <c r="L16"/>
  <c r="I16"/>
  <c r="H16"/>
  <c r="L15"/>
  <c r="I15"/>
  <c r="H15"/>
  <c r="Y14"/>
  <c r="X14"/>
  <c r="W14"/>
  <c r="V14"/>
  <c r="I14" s="1"/>
  <c r="U14"/>
  <c r="S14"/>
  <c r="R14"/>
  <c r="Q14"/>
  <c r="P14"/>
  <c r="O14"/>
  <c r="L14"/>
  <c r="H14"/>
  <c r="N15" l="1"/>
  <c r="N16"/>
  <c r="N20"/>
  <c r="N24"/>
  <c r="N28"/>
  <c r="N32"/>
  <c r="N37"/>
  <c r="N44"/>
  <c r="N48"/>
  <c r="N17"/>
  <c r="N21"/>
  <c r="N25"/>
  <c r="N29"/>
  <c r="N33"/>
  <c r="N36"/>
  <c r="N41"/>
  <c r="N45"/>
  <c r="N49"/>
  <c r="M17"/>
  <c r="N18"/>
  <c r="N19"/>
  <c r="N22"/>
  <c r="N23"/>
  <c r="N26"/>
  <c r="N27"/>
  <c r="N30"/>
  <c r="N31"/>
  <c r="N34"/>
  <c r="N35"/>
  <c r="N38"/>
  <c r="N39"/>
  <c r="N42"/>
  <c r="N43"/>
  <c r="N46"/>
  <c r="N47"/>
  <c r="N50"/>
  <c r="N51"/>
</calcChain>
</file>

<file path=xl/sharedStrings.xml><?xml version="1.0" encoding="utf-8"?>
<sst xmlns="http://schemas.openxmlformats.org/spreadsheetml/2006/main" count="133" uniqueCount="64">
  <si>
    <t>Laba</t>
  </si>
  <si>
    <t>Summary</t>
  </si>
  <si>
    <t>age</t>
  </si>
  <si>
    <t>Mn</t>
  </si>
  <si>
    <t>Fe</t>
  </si>
  <si>
    <t>P</t>
  </si>
  <si>
    <t>Co</t>
  </si>
  <si>
    <t>Cr</t>
  </si>
  <si>
    <t>Cu</t>
  </si>
  <si>
    <t>Ni</t>
  </si>
  <si>
    <t>V</t>
  </si>
  <si>
    <t>Russia</t>
  </si>
  <si>
    <t>carbonate ore</t>
  </si>
  <si>
    <t>mt carb</t>
  </si>
  <si>
    <t>oxidized ore</t>
  </si>
  <si>
    <t>mt oxide</t>
  </si>
  <si>
    <t>oligocene</t>
  </si>
  <si>
    <t>28 Ma</t>
  </si>
  <si>
    <r>
      <t xml:space="preserve">Kalinenko, V.V., Shumikhina, I.V., and Gusareva,A.I., 1965, Manganiferous sediments and the distribution of V, Cr, Ni, Co and Cu in the Laba Deposit.  </t>
    </r>
    <r>
      <rPr>
        <i/>
        <sz val="10"/>
        <color rgb="FF000000"/>
        <rFont val="Calibri"/>
        <family val="2"/>
        <scheme val="minor"/>
      </rPr>
      <t xml:space="preserve">in </t>
    </r>
    <r>
      <rPr>
        <sz val="10"/>
        <color rgb="FF000000"/>
        <rFont val="Calibri"/>
        <family val="2"/>
        <scheme val="minor"/>
      </rPr>
      <t xml:space="preserve">Sapozhnikoiv, D.G., ed.,  Manganese Deposits of the Soviet Union Moscow: Academy of Sciences of the USSR.  English translation, 1970, Jerusalem: Israel Program for Scientific Translations p. 267-283. </t>
    </r>
    <r>
      <rPr>
        <sz val="10"/>
        <color theme="1"/>
        <rFont val="Calibri"/>
        <family val="2"/>
        <scheme val="minor"/>
      </rPr>
      <t xml:space="preserve">  </t>
    </r>
  </si>
  <si>
    <t>TABLE 2.   Chemical composition of low-grade oligonite-manganocalcite ores</t>
  </si>
  <si>
    <t>TABLE 3.   Chemical composition of oxidized ores</t>
  </si>
  <si>
    <t>Whole rock</t>
  </si>
  <si>
    <t>Composition of ore component</t>
  </si>
  <si>
    <t>Trace elements in ore</t>
  </si>
  <si>
    <t>TABLE 1.   Chemical composition of calcium rhodochrosite ores</t>
  </si>
  <si>
    <t>in ore, minus amount re­lated to terrigenous phase</t>
  </si>
  <si>
    <t>calculated to 100% ore component</t>
  </si>
  <si>
    <t>MnO</t>
  </si>
  <si>
    <t>Fe2O3</t>
  </si>
  <si>
    <t>CaO</t>
  </si>
  <si>
    <t>MgO</t>
  </si>
  <si>
    <t>P2O5</t>
  </si>
  <si>
    <t>CO2</t>
  </si>
  <si>
    <t>total</t>
  </si>
  <si>
    <r>
      <t>C</t>
    </r>
    <r>
      <rPr>
        <vertAlign val="subscript"/>
        <sz val="12"/>
        <color rgb="FF000000"/>
        <rFont val="Times New Roman"/>
        <family val="1"/>
      </rPr>
      <t>0</t>
    </r>
    <r>
      <rPr>
        <sz val="12"/>
        <color rgb="FF000000"/>
        <rFont val="Times New Roman"/>
        <family val="1"/>
      </rPr>
      <t>rg</t>
    </r>
  </si>
  <si>
    <t>mineral residue, %</t>
  </si>
  <si>
    <t>MnCO3</t>
  </si>
  <si>
    <t>CaCO3</t>
  </si>
  <si>
    <t>FeCO3</t>
  </si>
  <si>
    <t>MgCO3</t>
  </si>
  <si>
    <t>Ca3(PO4)2</t>
  </si>
  <si>
    <t>Corg</t>
  </si>
  <si>
    <t>Insoluble residue</t>
  </si>
  <si>
    <t>CaCO,</t>
  </si>
  <si>
    <t>FeCO,</t>
  </si>
  <si>
    <t>MgCO,</t>
  </si>
  <si>
    <t>Ca,(PO.),</t>
  </si>
  <si>
    <t xml:space="preserve">Co </t>
  </si>
  <si>
    <t>residue</t>
  </si>
  <si>
    <t>v</t>
  </si>
  <si>
    <t>cr</t>
  </si>
  <si>
    <t>ni</t>
  </si>
  <si>
    <t>co</t>
  </si>
  <si>
    <t>cu</t>
  </si>
  <si>
    <t>avg oxide ore</t>
  </si>
  <si>
    <t>avg ore-grade carb</t>
  </si>
  <si>
    <t>Mn Oolites</t>
  </si>
  <si>
    <t>nd</t>
  </si>
  <si>
    <t>Matrix  of massive ores</t>
  </si>
  <si>
    <t>bd</t>
  </si>
  <si>
    <t>Massive  ore   (areas  with  maximum   cementation)</t>
  </si>
  <si>
    <t>Ore  nodules  from  nodular  ore   bodies</t>
  </si>
  <si>
    <t>low-grade ore</t>
  </si>
  <si>
    <t>Ma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</si>
</sst>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rgb="FF666666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i/>
      <sz val="8"/>
      <color rgb="FF000000"/>
      <name val="Times New Roman"/>
      <family val="1"/>
    </font>
    <font>
      <sz val="5"/>
      <color rgb="FF000000"/>
      <name val="Times New Roman"/>
      <family val="1"/>
    </font>
    <font>
      <sz val="7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 indent="1"/>
    </xf>
    <xf numFmtId="0" fontId="0" fillId="0" borderId="4" xfId="0" applyBorder="1"/>
    <xf numFmtId="0" fontId="0" fillId="0" borderId="5" xfId="0" applyBorder="1"/>
    <xf numFmtId="0" fontId="5" fillId="2" borderId="4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" fillId="2" borderId="0" xfId="0" applyFont="1" applyFill="1" applyBorder="1" applyAlignment="1">
      <alignment horizontal="right" vertical="top" wrapText="1"/>
    </xf>
    <xf numFmtId="0" fontId="7" fillId="0" borderId="0" xfId="0" applyFont="1"/>
    <xf numFmtId="0" fontId="12" fillId="0" borderId="0" xfId="0" applyFont="1"/>
    <xf numFmtId="165" fontId="0" fillId="0" borderId="0" xfId="0" applyNumberFormat="1"/>
    <xf numFmtId="165" fontId="1" fillId="2" borderId="0" xfId="0" applyNumberFormat="1" applyFont="1" applyFill="1" applyBorder="1" applyAlignment="1">
      <alignment horizontal="right" vertical="top" wrapText="1"/>
    </xf>
    <xf numFmtId="165" fontId="13" fillId="2" borderId="0" xfId="0" applyNumberFormat="1" applyFont="1" applyFill="1" applyBorder="1" applyAlignment="1">
      <alignment horizontal="right" vertical="top" wrapText="1"/>
    </xf>
    <xf numFmtId="0" fontId="14" fillId="2" borderId="0" xfId="0" applyFont="1" applyFill="1" applyBorder="1" applyAlignment="1">
      <alignment horizontal="left" vertical="top" wrapText="1"/>
    </xf>
    <xf numFmtId="0" fontId="0" fillId="0" borderId="0" xfId="0" applyFont="1"/>
    <xf numFmtId="165" fontId="0" fillId="0" borderId="0" xfId="0" applyNumberFormat="1" applyFont="1"/>
    <xf numFmtId="0" fontId="13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right" vertical="top" wrapText="1"/>
    </xf>
    <xf numFmtId="0" fontId="16" fillId="2" borderId="0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right" vertical="top" wrapText="1"/>
    </xf>
    <xf numFmtId="0" fontId="18" fillId="2" borderId="0" xfId="0" applyFont="1" applyFill="1" applyBorder="1" applyAlignment="1">
      <alignment horizontal="right" vertical="top" wrapText="1"/>
    </xf>
    <xf numFmtId="0" fontId="19" fillId="2" borderId="0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7" xfId="0" applyNumberFormat="1" applyBorder="1"/>
    <xf numFmtId="2" fontId="0" fillId="0" borderId="7" xfId="0" applyNumberFormat="1" applyBorder="1"/>
    <xf numFmtId="0" fontId="0" fillId="0" borderId="7" xfId="0" applyFont="1" applyBorder="1"/>
    <xf numFmtId="165" fontId="0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T51"/>
  <sheetViews>
    <sheetView tabSelected="1" workbookViewId="0">
      <selection activeCell="A10" sqref="A10"/>
    </sheetView>
  </sheetViews>
  <sheetFormatPr defaultRowHeight="15"/>
  <cols>
    <col min="2" max="2" width="19" customWidth="1"/>
    <col min="8" max="8" width="8.7109375" customWidth="1"/>
    <col min="9" max="12" width="7.140625" customWidth="1"/>
    <col min="13" max="24" width="5.7109375" customWidth="1"/>
  </cols>
  <sheetData>
    <row r="1" spans="1:98">
      <c r="A1" t="s">
        <v>0</v>
      </c>
      <c r="F1" t="s">
        <v>1</v>
      </c>
    </row>
    <row r="2" spans="1:98" ht="15.75">
      <c r="A2" t="s">
        <v>2</v>
      </c>
      <c r="B2">
        <v>28</v>
      </c>
      <c r="C2" t="s">
        <v>63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</row>
    <row r="3" spans="1:98">
      <c r="A3" t="s">
        <v>11</v>
      </c>
      <c r="F3" t="s">
        <v>12</v>
      </c>
      <c r="H3" s="2">
        <v>25.501666666666669</v>
      </c>
      <c r="I3" s="2">
        <v>2.7162500000000009</v>
      </c>
      <c r="J3" s="2">
        <v>1.932272727272728E-2</v>
      </c>
      <c r="K3" s="3">
        <v>13.166666666666666</v>
      </c>
      <c r="L3" s="3">
        <v>19.166666666666668</v>
      </c>
      <c r="M3" s="3">
        <v>21.958333333333332</v>
      </c>
      <c r="N3" s="3">
        <v>151.25</v>
      </c>
      <c r="O3" s="3">
        <v>37.125</v>
      </c>
    </row>
    <row r="4" spans="1:98">
      <c r="A4" t="s">
        <v>13</v>
      </c>
      <c r="B4">
        <v>2</v>
      </c>
      <c r="F4" t="s">
        <v>14</v>
      </c>
      <c r="H4" s="2">
        <v>25.164999999999999</v>
      </c>
      <c r="I4" s="2">
        <v>2.0249999999999999</v>
      </c>
      <c r="J4" s="2">
        <v>2.1999999999999999E-2</v>
      </c>
      <c r="K4">
        <v>12</v>
      </c>
      <c r="L4">
        <v>21</v>
      </c>
      <c r="M4">
        <v>20</v>
      </c>
      <c r="N4">
        <v>271</v>
      </c>
      <c r="O4" s="3">
        <v>69.5</v>
      </c>
    </row>
    <row r="5" spans="1:98">
      <c r="A5" t="s">
        <v>15</v>
      </c>
      <c r="B5">
        <v>1</v>
      </c>
    </row>
    <row r="6" spans="1:98">
      <c r="A6" t="s">
        <v>16</v>
      </c>
      <c r="B6" t="s">
        <v>17</v>
      </c>
    </row>
    <row r="8" spans="1:98" ht="15.75">
      <c r="A8" s="4" t="s">
        <v>18</v>
      </c>
      <c r="BG8" s="5"/>
      <c r="BH8" s="6"/>
      <c r="BI8" s="6"/>
      <c r="BJ8" s="6"/>
    </row>
    <row r="9" spans="1:98" ht="15.75">
      <c r="AN9" s="7" t="s">
        <v>19</v>
      </c>
      <c r="BO9" s="8" t="s">
        <v>20</v>
      </c>
    </row>
    <row r="10" spans="1:98" ht="20.25" customHeight="1">
      <c r="C10" s="9"/>
      <c r="D10" s="9"/>
      <c r="E10" s="9"/>
      <c r="F10" s="9"/>
      <c r="G10" s="9"/>
      <c r="H10" s="9"/>
      <c r="I10" s="9"/>
      <c r="J10" s="9">
        <v>0.40047961630695444</v>
      </c>
      <c r="K10" s="9">
        <v>0.28834064761001066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AN10" s="9" t="s">
        <v>21</v>
      </c>
      <c r="AO10" s="9"/>
      <c r="AP10" s="9"/>
      <c r="AQ10" s="9"/>
      <c r="AR10" s="9"/>
      <c r="AS10" s="9"/>
      <c r="AT10" s="9" t="s">
        <v>22</v>
      </c>
      <c r="AU10" s="9"/>
      <c r="AV10" s="9"/>
      <c r="AW10" s="10"/>
      <c r="AX10" s="11"/>
      <c r="AY10" s="11" t="s">
        <v>23</v>
      </c>
      <c r="AZ10" s="11"/>
      <c r="BA10" s="12"/>
      <c r="BB10" s="10"/>
      <c r="BC10" s="11"/>
      <c r="BD10" s="11"/>
      <c r="BE10" s="11"/>
      <c r="BF10" s="12"/>
      <c r="BG10" s="13"/>
      <c r="BH10" s="14"/>
      <c r="BI10" s="15"/>
      <c r="BJ10" s="15"/>
      <c r="BK10" s="16"/>
      <c r="BL10" s="17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</row>
    <row r="11" spans="1:98" ht="19.5" customHeight="1">
      <c r="B11" s="7" t="s">
        <v>24</v>
      </c>
      <c r="H11" s="18">
        <v>1.2912267928649437</v>
      </c>
      <c r="I11">
        <v>1.4297224709042076</v>
      </c>
      <c r="J11">
        <v>1.3992015968063873</v>
      </c>
      <c r="K11">
        <v>1.6581653640477172</v>
      </c>
      <c r="L11">
        <v>2.2915724895059735</v>
      </c>
      <c r="Y11" s="19"/>
      <c r="Z11">
        <v>0.3828084217852793</v>
      </c>
      <c r="AA11">
        <v>0.43964828137490009</v>
      </c>
      <c r="AB11">
        <v>0.37980146741476051</v>
      </c>
      <c r="AC11">
        <v>0.52188352508599212</v>
      </c>
      <c r="AE11" s="20"/>
      <c r="AF11" s="20"/>
      <c r="AG11" s="20"/>
      <c r="AH11" s="21"/>
      <c r="AI11" s="21"/>
      <c r="AJ11" s="21"/>
      <c r="AK11" s="21"/>
      <c r="AL11" s="9"/>
      <c r="AM11" s="9"/>
      <c r="AW11" s="22"/>
      <c r="AX11" s="9"/>
      <c r="AY11" s="9"/>
      <c r="AZ11" s="9"/>
      <c r="BA11" s="23"/>
      <c r="BB11" s="24" t="s">
        <v>25</v>
      </c>
      <c r="BC11" s="25"/>
      <c r="BD11" s="25"/>
      <c r="BE11" s="25"/>
      <c r="BF11" s="26"/>
      <c r="BG11" s="27" t="s">
        <v>26</v>
      </c>
      <c r="BH11" s="28"/>
      <c r="BI11" s="28"/>
      <c r="BJ11" s="28"/>
      <c r="BK11" s="29"/>
      <c r="BN11" s="9"/>
      <c r="BO11" s="30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9"/>
      <c r="CL11" s="9"/>
      <c r="CM11" s="9"/>
      <c r="CN11" s="9"/>
      <c r="CO11" s="9"/>
      <c r="CP11" s="9"/>
      <c r="CQ11" s="9"/>
      <c r="CR11" s="9"/>
      <c r="CS11" s="9"/>
      <c r="CT11" s="9"/>
    </row>
    <row r="12" spans="1:98" ht="24.75" customHeight="1">
      <c r="H12" s="32" t="s">
        <v>27</v>
      </c>
      <c r="I12" s="32" t="s">
        <v>28</v>
      </c>
      <c r="J12" s="32" t="s">
        <v>29</v>
      </c>
      <c r="K12" s="32" t="s">
        <v>30</v>
      </c>
      <c r="L12" s="32" t="s">
        <v>31</v>
      </c>
      <c r="M12" s="32" t="s">
        <v>32</v>
      </c>
      <c r="N12" s="32" t="s">
        <v>33</v>
      </c>
      <c r="O12" s="32" t="s">
        <v>6</v>
      </c>
      <c r="P12" s="32" t="s">
        <v>7</v>
      </c>
      <c r="Q12" s="32" t="s">
        <v>8</v>
      </c>
      <c r="R12" s="32" t="s">
        <v>9</v>
      </c>
      <c r="S12" s="32" t="s">
        <v>10</v>
      </c>
      <c r="T12" s="32"/>
      <c r="U12" s="32" t="s">
        <v>3</v>
      </c>
      <c r="V12" s="33" t="s">
        <v>4</v>
      </c>
      <c r="W12" s="32" t="s">
        <v>5</v>
      </c>
      <c r="X12" s="32" t="s">
        <v>34</v>
      </c>
      <c r="Y12" s="32" t="s">
        <v>35</v>
      </c>
      <c r="Z12" s="32" t="s">
        <v>36</v>
      </c>
      <c r="AA12" s="32" t="s">
        <v>37</v>
      </c>
      <c r="AB12" s="32" t="s">
        <v>38</v>
      </c>
      <c r="AC12" s="32" t="s">
        <v>39</v>
      </c>
      <c r="AD12" s="34" t="s">
        <v>40</v>
      </c>
      <c r="AE12" s="32"/>
      <c r="AF12" s="32"/>
      <c r="AG12" s="32"/>
      <c r="AH12" s="32"/>
      <c r="AI12" s="32"/>
      <c r="AJ12" s="32"/>
      <c r="AK12" s="32"/>
      <c r="AL12" s="32" t="s">
        <v>3</v>
      </c>
      <c r="AM12" s="32" t="s">
        <v>4</v>
      </c>
      <c r="AN12" s="35" t="s">
        <v>5</v>
      </c>
      <c r="AO12" s="36" t="s">
        <v>41</v>
      </c>
      <c r="AP12" s="32" t="s">
        <v>42</v>
      </c>
      <c r="AQ12" s="32"/>
      <c r="AR12" s="32" t="s">
        <v>36</v>
      </c>
      <c r="AS12" s="32" t="s">
        <v>43</v>
      </c>
      <c r="AT12" s="32" t="s">
        <v>44</v>
      </c>
      <c r="AU12" s="32" t="s">
        <v>45</v>
      </c>
      <c r="AV12" s="32" t="s">
        <v>46</v>
      </c>
      <c r="AW12" s="37" t="s">
        <v>10</v>
      </c>
      <c r="AX12" s="33" t="s">
        <v>7</v>
      </c>
      <c r="AY12" s="32" t="s">
        <v>9</v>
      </c>
      <c r="AZ12" s="32" t="s">
        <v>47</v>
      </c>
      <c r="BA12" s="38" t="s">
        <v>8</v>
      </c>
      <c r="BB12" s="37" t="s">
        <v>10</v>
      </c>
      <c r="BC12" s="32" t="s">
        <v>7</v>
      </c>
      <c r="BD12" s="32" t="s">
        <v>9</v>
      </c>
      <c r="BE12" s="32" t="s">
        <v>6</v>
      </c>
      <c r="BF12" s="38" t="s">
        <v>8</v>
      </c>
      <c r="BG12" s="37" t="s">
        <v>10</v>
      </c>
      <c r="BH12" s="32" t="s">
        <v>7</v>
      </c>
      <c r="BI12" s="32" t="s">
        <v>9</v>
      </c>
      <c r="BJ12" s="32" t="s">
        <v>6</v>
      </c>
      <c r="BK12" s="39" t="s">
        <v>8</v>
      </c>
      <c r="BL12" s="40"/>
      <c r="BM12" s="41" t="s">
        <v>3</v>
      </c>
      <c r="BN12" s="42" t="s">
        <v>4</v>
      </c>
      <c r="BO12" s="42" t="s">
        <v>5</v>
      </c>
      <c r="BP12" s="42" t="s">
        <v>41</v>
      </c>
      <c r="BQ12" s="42" t="s">
        <v>48</v>
      </c>
      <c r="BR12" s="9" t="s">
        <v>49</v>
      </c>
      <c r="BS12" s="9" t="s">
        <v>50</v>
      </c>
      <c r="BT12" t="s">
        <v>51</v>
      </c>
      <c r="BU12" t="s">
        <v>52</v>
      </c>
      <c r="BV12" t="s">
        <v>53</v>
      </c>
      <c r="BW12" s="43"/>
      <c r="BX12" s="44"/>
      <c r="BY12" s="44"/>
      <c r="BZ12" s="44"/>
      <c r="CA12" s="44"/>
      <c r="CB12" s="44"/>
      <c r="CC12" s="45"/>
      <c r="CD12" s="45"/>
      <c r="CE12" s="45"/>
      <c r="CF12" s="45"/>
      <c r="CG12" s="31"/>
      <c r="CH12" s="31"/>
      <c r="CI12" s="9"/>
      <c r="CJ12" s="9"/>
      <c r="CK12" s="9"/>
      <c r="CL12" s="9"/>
      <c r="CM12" s="9"/>
      <c r="CN12" s="9"/>
      <c r="CO12" s="9"/>
      <c r="CP12" s="9"/>
      <c r="CQ12" s="9"/>
      <c r="CR12" s="9"/>
    </row>
    <row r="13" spans="1:98" ht="16.5" customHeight="1"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W13" s="22"/>
      <c r="AX13" s="9"/>
      <c r="AY13" s="9"/>
      <c r="AZ13" s="9"/>
      <c r="BA13" s="23"/>
      <c r="BB13" s="22"/>
      <c r="BC13" s="9"/>
      <c r="BD13" s="9"/>
      <c r="BE13" s="9"/>
      <c r="BF13" s="23"/>
      <c r="BG13" s="22"/>
      <c r="BH13" s="9"/>
      <c r="BI13" s="9"/>
      <c r="BJ13" s="9"/>
      <c r="BK13" s="47"/>
      <c r="BM13" s="48">
        <v>28.85</v>
      </c>
      <c r="BN13">
        <v>1.8</v>
      </c>
      <c r="BO13">
        <v>0.24</v>
      </c>
      <c r="BP13">
        <v>0.24</v>
      </c>
      <c r="BQ13">
        <v>51.09</v>
      </c>
      <c r="BR13">
        <v>50</v>
      </c>
      <c r="BS13">
        <v>8</v>
      </c>
      <c r="BT13">
        <v>176</v>
      </c>
      <c r="BU13">
        <v>4</v>
      </c>
      <c r="BV13">
        <v>40</v>
      </c>
      <c r="BW13" s="1"/>
      <c r="BX13" s="1"/>
      <c r="BY13" s="1"/>
      <c r="BZ13" s="1"/>
      <c r="CA13" s="1"/>
      <c r="CB13" s="1"/>
      <c r="CC13" s="49"/>
      <c r="CD13" s="49"/>
      <c r="CE13" s="49"/>
      <c r="CF13" s="49"/>
      <c r="CG13" s="49"/>
      <c r="CH13" s="49"/>
    </row>
    <row r="14" spans="1:98" ht="16.5" customHeight="1">
      <c r="B14" s="50" t="s">
        <v>54</v>
      </c>
      <c r="H14" s="51">
        <f>U14*$H$11</f>
        <v>32.49372224244631</v>
      </c>
      <c r="I14" s="51">
        <f>V14*$H$11</f>
        <v>2.614734255551511</v>
      </c>
      <c r="J14" s="51"/>
      <c r="K14" s="51"/>
      <c r="L14" s="2">
        <f t="shared" ref="L14:L51" si="0">W14*$L$11</f>
        <v>0.75621892153697112</v>
      </c>
      <c r="M14" s="51"/>
      <c r="N14" s="51"/>
      <c r="O14" s="3">
        <f>AVERAGE(O15:O16)</f>
        <v>12</v>
      </c>
      <c r="P14" s="3">
        <f>AVERAGE(P15:P16)</f>
        <v>14.5</v>
      </c>
      <c r="Q14" s="3">
        <f>AVERAGE(Q15:Q16)</f>
        <v>30</v>
      </c>
      <c r="R14" s="3">
        <f>AVERAGE(R15:R16)</f>
        <v>106</v>
      </c>
      <c r="S14" s="3">
        <f>AVERAGE(S15:S16)</f>
        <v>69.5</v>
      </c>
      <c r="T14" s="3"/>
      <c r="U14" s="51">
        <f>AVERAGE(U15:U16)</f>
        <v>25.164999999999999</v>
      </c>
      <c r="V14" s="2">
        <f>AVERAGE(V15:V16)</f>
        <v>2.0249999999999999</v>
      </c>
      <c r="W14" s="2">
        <f>AVERAGE(W15:W16)</f>
        <v>0.32999999999999996</v>
      </c>
      <c r="X14" s="2">
        <f>AVERAGE(X15:X16)</f>
        <v>0.32999999999999996</v>
      </c>
      <c r="Y14" s="51">
        <f>AVERAGE(Y15:Y16)</f>
        <v>58.21</v>
      </c>
      <c r="Z14" s="2"/>
      <c r="AA14" s="2"/>
      <c r="AB14" s="2"/>
      <c r="AC14" s="2"/>
      <c r="AD14" s="2"/>
      <c r="AE14" s="46"/>
      <c r="AF14" s="46"/>
      <c r="AG14" s="46"/>
      <c r="AH14" s="46"/>
      <c r="AI14" s="46"/>
      <c r="AW14" s="22"/>
      <c r="AX14" s="9"/>
      <c r="AY14" s="9"/>
      <c r="AZ14" s="9"/>
      <c r="BA14" s="23"/>
      <c r="BB14" s="22"/>
      <c r="BC14" s="9"/>
      <c r="BD14" s="9"/>
      <c r="BE14" s="9"/>
      <c r="BF14" s="23"/>
      <c r="BG14" s="22"/>
      <c r="BH14" s="9"/>
      <c r="BI14" s="9"/>
      <c r="BJ14" s="9"/>
      <c r="BK14" s="47"/>
      <c r="BM14" s="48"/>
      <c r="BW14" s="1"/>
      <c r="BX14" s="1"/>
      <c r="BY14" s="1"/>
      <c r="BZ14" s="1"/>
      <c r="CA14" s="1"/>
      <c r="CB14" s="1"/>
      <c r="CC14" s="49"/>
      <c r="CD14" s="49"/>
      <c r="CE14" s="49"/>
      <c r="CF14" s="49"/>
      <c r="CG14" s="49"/>
      <c r="CH14" s="49"/>
    </row>
    <row r="15" spans="1:98" ht="15.75">
      <c r="A15">
        <v>1</v>
      </c>
      <c r="B15" t="s">
        <v>14</v>
      </c>
      <c r="H15" s="51">
        <f>U15*$H$11</f>
        <v>37.251892974153627</v>
      </c>
      <c r="I15" s="2">
        <f>V15*$I$11</f>
        <v>2.5735004476275738</v>
      </c>
      <c r="J15" s="2"/>
      <c r="K15" s="2"/>
      <c r="L15" s="2">
        <f>W15*$L$11</f>
        <v>0.54997739748143359</v>
      </c>
      <c r="M15" s="51"/>
      <c r="N15" s="51">
        <f>SUM(H15:M15)</f>
        <v>40.375370819262635</v>
      </c>
      <c r="O15">
        <v>4</v>
      </c>
      <c r="P15">
        <v>8</v>
      </c>
      <c r="Q15">
        <v>40</v>
      </c>
      <c r="R15">
        <v>176</v>
      </c>
      <c r="S15">
        <v>50</v>
      </c>
      <c r="U15" s="52">
        <v>28.85</v>
      </c>
      <c r="V15">
        <v>1.8</v>
      </c>
      <c r="W15">
        <v>0.24</v>
      </c>
      <c r="X15">
        <v>0.24</v>
      </c>
      <c r="Y15" s="51">
        <v>51.09</v>
      </c>
      <c r="AE15" s="46"/>
      <c r="AF15" s="46"/>
      <c r="AG15" s="46"/>
      <c r="AH15" s="46"/>
      <c r="AI15" s="46"/>
      <c r="AW15" s="22"/>
      <c r="AX15" s="9"/>
      <c r="AY15" s="9"/>
      <c r="AZ15" s="9"/>
      <c r="BA15" s="23"/>
      <c r="BB15" s="22"/>
      <c r="BC15" s="9"/>
      <c r="BD15" s="9"/>
      <c r="BE15" s="9"/>
      <c r="BF15" s="23"/>
      <c r="BG15" s="22"/>
      <c r="BH15" s="9"/>
      <c r="BI15" s="9"/>
      <c r="BJ15" s="9"/>
      <c r="BK15" s="47"/>
      <c r="BM15" s="48"/>
      <c r="BW15" s="1"/>
      <c r="BX15" s="1"/>
      <c r="BY15" s="1"/>
      <c r="BZ15" s="1"/>
      <c r="CA15" s="1"/>
      <c r="CB15" s="1"/>
      <c r="CC15" s="49"/>
      <c r="CD15" s="49"/>
      <c r="CE15" s="49"/>
      <c r="CF15" s="49"/>
      <c r="CG15" s="49"/>
      <c r="CH15" s="49"/>
    </row>
    <row r="16" spans="1:98" ht="15.75">
      <c r="A16">
        <v>2</v>
      </c>
      <c r="B16" t="s">
        <v>14</v>
      </c>
      <c r="H16" s="51">
        <f>U16*$H$11</f>
        <v>27.73555151073899</v>
      </c>
      <c r="I16" s="2">
        <f>V16*$I$11</f>
        <v>3.2168755595344671</v>
      </c>
      <c r="J16" s="2"/>
      <c r="K16" s="2"/>
      <c r="L16" s="2">
        <f>W16*$L$11</f>
        <v>0.96246044559250887</v>
      </c>
      <c r="M16" s="51"/>
      <c r="N16" s="51">
        <f>SUM(H16:M16)</f>
        <v>31.914887515865967</v>
      </c>
      <c r="O16">
        <v>20</v>
      </c>
      <c r="P16">
        <v>21</v>
      </c>
      <c r="Q16">
        <v>20</v>
      </c>
      <c r="R16">
        <v>36</v>
      </c>
      <c r="S16">
        <v>89</v>
      </c>
      <c r="U16" s="53">
        <v>21.48</v>
      </c>
      <c r="V16">
        <v>2.25</v>
      </c>
      <c r="W16">
        <v>0.42</v>
      </c>
      <c r="X16">
        <v>0.42</v>
      </c>
      <c r="Y16" s="51">
        <v>65.33</v>
      </c>
      <c r="AE16" s="46"/>
      <c r="AF16" s="46"/>
      <c r="AG16" s="46"/>
      <c r="AH16" s="46"/>
      <c r="AI16" s="46"/>
      <c r="AW16" s="22"/>
      <c r="AX16" s="9"/>
      <c r="AY16" s="9"/>
      <c r="AZ16" s="9"/>
      <c r="BA16" s="23"/>
      <c r="BB16" s="22"/>
      <c r="BC16" s="9"/>
      <c r="BD16" s="9"/>
      <c r="BE16" s="9"/>
      <c r="BF16" s="23"/>
      <c r="BG16" s="22"/>
      <c r="BH16" s="9"/>
      <c r="BI16" s="9"/>
      <c r="BJ16" s="9"/>
      <c r="BK16" s="47"/>
      <c r="BM16" s="48"/>
      <c r="BW16" s="1"/>
      <c r="BX16" s="1"/>
      <c r="BY16" s="1"/>
      <c r="BZ16" s="1"/>
      <c r="CA16" s="1"/>
      <c r="CB16" s="1"/>
      <c r="CC16" s="49"/>
      <c r="CD16" s="49"/>
      <c r="CE16" s="49"/>
      <c r="CF16" s="49"/>
      <c r="CG16" s="49"/>
      <c r="CH16" s="49"/>
    </row>
    <row r="17" spans="1:86" ht="18.75">
      <c r="B17" s="50" t="s">
        <v>55</v>
      </c>
      <c r="H17" s="51">
        <f>U17*$H$11</f>
        <v>32.928435262710835</v>
      </c>
      <c r="I17" s="2">
        <f>V17*$I$11</f>
        <v>3.8834836615935537</v>
      </c>
      <c r="J17" s="2">
        <f>AA17*$J$10*$J$11</f>
        <v>9.8465470956568097</v>
      </c>
      <c r="K17" s="2">
        <f>AC17*$K$10*$K$11</f>
        <v>1.3921158027912863</v>
      </c>
      <c r="L17" s="2">
        <f>W17*$L$11</f>
        <v>4.0780442094500054E-2</v>
      </c>
      <c r="M17" s="51">
        <f>Z17*Z$11+AA17*AA$11+AB17*AB$11+AC17*AC$11</f>
        <v>39.619104308480317</v>
      </c>
      <c r="N17" s="51">
        <f t="shared" ref="N17" si="1">SUM(H17:M17)</f>
        <v>87.710466573327295</v>
      </c>
      <c r="O17" s="3">
        <f>AVERAGE(O18:O41)</f>
        <v>13.166666666666666</v>
      </c>
      <c r="P17" s="3">
        <f>AVERAGE(P18:P41)</f>
        <v>19.166666666666668</v>
      </c>
      <c r="Q17" s="3">
        <f>AVERAGE(Q18:Q41)</f>
        <v>21.958333333333332</v>
      </c>
      <c r="R17" s="3">
        <f>AVERAGE(R18:R41)</f>
        <v>151.25</v>
      </c>
      <c r="S17" s="3">
        <f>AVERAGE(S18:S41)</f>
        <v>37.125</v>
      </c>
      <c r="T17" s="3"/>
      <c r="U17" s="51">
        <f>AVERAGE(U18:U41)</f>
        <v>25.501666666666662</v>
      </c>
      <c r="V17" s="2">
        <f>AVERAGE(V18:V41)</f>
        <v>2.7162500000000001</v>
      </c>
      <c r="W17" s="2">
        <f>AVERAGE(W18:W41)</f>
        <v>1.7795833333333334E-2</v>
      </c>
      <c r="X17" s="2">
        <f>AVERAGE(X18:X41)</f>
        <v>0.31478260869565222</v>
      </c>
      <c r="Y17" s="51">
        <f>AVERAGE(Y18:Y41)</f>
        <v>22.890833333333333</v>
      </c>
      <c r="Z17" s="51">
        <f>AVERAGE(Z18:Z41)</f>
        <v>75.057083333333338</v>
      </c>
      <c r="AA17" s="51">
        <f>AVERAGE(AA18:AA41)</f>
        <v>17.572083333333335</v>
      </c>
      <c r="AB17" s="2">
        <f>AVERAGE(AB18:AB41)</f>
        <v>4.3220833333333335</v>
      </c>
      <c r="AC17" s="2">
        <f>AVERAGE(AC18:AC41)</f>
        <v>2.9116666666666666</v>
      </c>
      <c r="AD17" s="2">
        <f>AVERAGE(AD18:AD41)</f>
        <v>0.12363636363636363</v>
      </c>
      <c r="AE17" s="46"/>
      <c r="AF17" s="46"/>
      <c r="AG17" s="46"/>
      <c r="AH17" s="46"/>
      <c r="AI17" s="46"/>
      <c r="AW17" s="22"/>
      <c r="AX17" s="9"/>
      <c r="AY17" s="9"/>
      <c r="AZ17" s="9"/>
      <c r="BA17" s="23"/>
      <c r="BB17" s="22"/>
      <c r="BC17" s="9"/>
      <c r="BD17" s="9"/>
      <c r="BE17" s="9"/>
      <c r="BF17" s="23"/>
      <c r="BG17" s="22"/>
      <c r="BH17" s="9"/>
      <c r="BI17" s="9"/>
      <c r="BJ17" s="9"/>
      <c r="BK17" s="47"/>
      <c r="BM17" s="48"/>
      <c r="BW17" s="1"/>
      <c r="BX17" s="1"/>
      <c r="BY17" s="1"/>
      <c r="BZ17" s="1"/>
      <c r="CA17" s="1"/>
      <c r="CB17" s="1"/>
      <c r="CC17" s="49"/>
      <c r="CD17" s="49"/>
      <c r="CE17" s="49"/>
      <c r="CF17" s="49"/>
      <c r="CG17" s="49"/>
      <c r="CH17" s="49"/>
    </row>
    <row r="18" spans="1:86" ht="15.75">
      <c r="A18">
        <v>3</v>
      </c>
      <c r="B18" s="54" t="s">
        <v>56</v>
      </c>
      <c r="H18" s="51">
        <f t="shared" ref="H18:H51" si="2">U18*$H$11</f>
        <v>44.715183836913006</v>
      </c>
      <c r="I18" s="2">
        <f t="shared" ref="I18:I51" si="3">V18*$I$11</f>
        <v>5.633106535362578</v>
      </c>
      <c r="J18" s="2">
        <f>AA18*$J$10*$J$11</f>
        <v>7.7272501998401282</v>
      </c>
      <c r="K18" s="2">
        <f>AC18*$K$10*$K$11</f>
        <v>1.0709809038073776</v>
      </c>
      <c r="L18" s="2">
        <f t="shared" si="0"/>
        <v>9.3954472069744926E-3</v>
      </c>
      <c r="M18" s="51">
        <f t="shared" ref="M18:M51" si="4">Z18*Z$11+AA18*AA$11+AB18*AB$11+AC18*AC$11</f>
        <v>39.351347691436445</v>
      </c>
      <c r="N18" s="51">
        <f t="shared" ref="N18:N51" si="5">SUM(H18:M18)</f>
        <v>98.507264614566509</v>
      </c>
      <c r="O18" s="55">
        <v>8</v>
      </c>
      <c r="P18" s="55">
        <v>8</v>
      </c>
      <c r="Q18" s="55">
        <v>17</v>
      </c>
      <c r="R18" s="55">
        <v>50</v>
      </c>
      <c r="S18" s="55">
        <v>11</v>
      </c>
      <c r="T18" s="55"/>
      <c r="U18" s="56">
        <v>34.630000000000003</v>
      </c>
      <c r="V18" s="55">
        <v>3.94</v>
      </c>
      <c r="W18" s="55">
        <v>4.1000000000000003E-3</v>
      </c>
      <c r="X18" s="55">
        <v>0.04</v>
      </c>
      <c r="Y18" s="56">
        <v>5.03</v>
      </c>
      <c r="Z18" s="56">
        <v>80.760000000000005</v>
      </c>
      <c r="AA18" s="56">
        <v>13.79</v>
      </c>
      <c r="AB18" s="55">
        <v>3.17</v>
      </c>
      <c r="AC18" s="55">
        <v>2.2400000000000002</v>
      </c>
      <c r="AD18" s="55">
        <v>0.02</v>
      </c>
      <c r="AE18" s="55"/>
      <c r="AF18" s="55"/>
      <c r="AG18" s="55"/>
      <c r="AH18" s="55"/>
      <c r="AI18" s="55"/>
      <c r="AJ18" s="55"/>
      <c r="AK18" s="55"/>
      <c r="AL18">
        <v>7.45</v>
      </c>
      <c r="AM18">
        <v>6.84</v>
      </c>
      <c r="AN18">
        <v>0.14000000000000001</v>
      </c>
      <c r="AO18">
        <v>1.23</v>
      </c>
      <c r="AP18">
        <v>52.36</v>
      </c>
      <c r="AR18">
        <v>39.729999999999997</v>
      </c>
      <c r="AS18">
        <v>28.43</v>
      </c>
      <c r="AT18">
        <v>23.64</v>
      </c>
      <c r="AU18">
        <v>5.78</v>
      </c>
      <c r="AV18">
        <v>2.2799999999999998</v>
      </c>
      <c r="AW18" s="22">
        <v>67</v>
      </c>
      <c r="AX18" s="9">
        <v>55</v>
      </c>
      <c r="AY18" s="9">
        <v>32</v>
      </c>
      <c r="AZ18" s="9">
        <v>8</v>
      </c>
      <c r="BA18" s="23">
        <v>7</v>
      </c>
      <c r="BB18" s="22">
        <v>31</v>
      </c>
      <c r="BC18" s="9">
        <v>27</v>
      </c>
      <c r="BD18" s="9">
        <v>14</v>
      </c>
      <c r="BE18" s="9">
        <v>1</v>
      </c>
      <c r="BF18" s="23" t="s">
        <v>57</v>
      </c>
      <c r="BG18" s="22">
        <v>65</v>
      </c>
      <c r="BH18" s="9">
        <v>56</v>
      </c>
      <c r="BI18" s="9">
        <v>29</v>
      </c>
      <c r="BJ18" s="9">
        <v>2</v>
      </c>
      <c r="BK18" s="23" t="s">
        <v>57</v>
      </c>
      <c r="BM18" s="57">
        <v>21.48</v>
      </c>
      <c r="BN18">
        <v>2.25</v>
      </c>
      <c r="BO18">
        <v>0.42</v>
      </c>
      <c r="BP18">
        <v>0.42</v>
      </c>
      <c r="BQ18">
        <v>65.33</v>
      </c>
      <c r="BR18">
        <v>89</v>
      </c>
      <c r="BS18">
        <v>21</v>
      </c>
      <c r="BT18">
        <v>36</v>
      </c>
      <c r="BU18">
        <v>20</v>
      </c>
      <c r="BV18">
        <v>20</v>
      </c>
      <c r="BW18" s="48"/>
      <c r="BX18" s="48"/>
      <c r="BY18" s="48"/>
      <c r="BZ18" s="43"/>
      <c r="CA18" s="58"/>
      <c r="CB18" s="58"/>
      <c r="CC18" s="49"/>
      <c r="CD18" s="49"/>
      <c r="CE18" s="49"/>
      <c r="CF18" s="49"/>
      <c r="CG18" s="49"/>
      <c r="CH18" s="49"/>
    </row>
    <row r="19" spans="1:86" ht="15.75">
      <c r="A19">
        <v>4</v>
      </c>
      <c r="B19" t="s">
        <v>58</v>
      </c>
      <c r="H19" s="51">
        <f t="shared" si="2"/>
        <v>42.997852202402619</v>
      </c>
      <c r="I19" s="2">
        <f t="shared" si="3"/>
        <v>1.8300447627573857</v>
      </c>
      <c r="J19" s="2">
        <f>AA19*$J$10*$J$11</f>
        <v>10.237625899280577</v>
      </c>
      <c r="K19" s="2">
        <f>AC19*$K$10*$K$11</f>
        <v>1.5586597082196654</v>
      </c>
      <c r="L19" s="2">
        <f t="shared" si="0"/>
        <v>2.2915724895059735E-3</v>
      </c>
      <c r="M19" s="51">
        <f t="shared" si="4"/>
        <v>39.761947170720575</v>
      </c>
      <c r="N19" s="51">
        <f t="shared" si="5"/>
        <v>96.388421315870318</v>
      </c>
      <c r="O19" s="55">
        <v>21</v>
      </c>
      <c r="P19" s="55">
        <v>13</v>
      </c>
      <c r="Q19" s="55">
        <v>12</v>
      </c>
      <c r="R19" s="55">
        <v>54</v>
      </c>
      <c r="S19" s="55">
        <v>42</v>
      </c>
      <c r="T19" s="55"/>
      <c r="U19" s="56">
        <v>33.299999999999997</v>
      </c>
      <c r="V19" s="55">
        <v>1.28</v>
      </c>
      <c r="W19" s="55">
        <v>1E-3</v>
      </c>
      <c r="X19" s="55">
        <v>0.3</v>
      </c>
      <c r="Y19" s="56">
        <v>12.56</v>
      </c>
      <c r="Z19" s="56">
        <v>76.16</v>
      </c>
      <c r="AA19" s="56">
        <v>18.27</v>
      </c>
      <c r="AB19" s="55">
        <v>2.2999999999999998</v>
      </c>
      <c r="AC19" s="55">
        <v>3.26</v>
      </c>
      <c r="AD19" s="55" t="s">
        <v>59</v>
      </c>
      <c r="AE19" s="55"/>
      <c r="AF19" s="55"/>
      <c r="AG19" s="55"/>
      <c r="AH19" s="55"/>
      <c r="AI19" s="55"/>
      <c r="AJ19" s="55"/>
      <c r="AK19" s="55"/>
      <c r="AL19">
        <v>2.73</v>
      </c>
      <c r="AM19">
        <v>4.53</v>
      </c>
      <c r="AN19">
        <v>7.0000000000000007E-2</v>
      </c>
      <c r="AO19">
        <v>0.63</v>
      </c>
      <c r="AP19">
        <v>63.4</v>
      </c>
      <c r="AR19">
        <v>18.73</v>
      </c>
      <c r="AS19">
        <v>50.29</v>
      </c>
      <c r="AT19">
        <v>11.14</v>
      </c>
      <c r="AU19">
        <v>18.73</v>
      </c>
      <c r="AV19">
        <v>1.1399999999999999</v>
      </c>
      <c r="AW19" s="22">
        <v>56</v>
      </c>
      <c r="AX19" s="9">
        <v>42</v>
      </c>
      <c r="AY19" s="9">
        <v>40</v>
      </c>
      <c r="AZ19" s="9">
        <v>6</v>
      </c>
      <c r="BA19" s="23">
        <v>17</v>
      </c>
      <c r="BB19" s="22">
        <v>12</v>
      </c>
      <c r="BC19" s="9">
        <v>9</v>
      </c>
      <c r="BD19" s="9">
        <v>19</v>
      </c>
      <c r="BE19" s="9" t="s">
        <v>57</v>
      </c>
      <c r="BF19" s="23">
        <v>6</v>
      </c>
      <c r="BG19" s="22">
        <v>32</v>
      </c>
      <c r="BH19" s="9">
        <v>24</v>
      </c>
      <c r="BI19" s="9">
        <v>51</v>
      </c>
      <c r="BJ19" s="9" t="s">
        <v>57</v>
      </c>
      <c r="BK19" s="23">
        <v>16</v>
      </c>
      <c r="BM19" s="2"/>
      <c r="BV19" s="48"/>
      <c r="BW19" s="48"/>
      <c r="BX19" s="48"/>
      <c r="BY19" s="48"/>
      <c r="BZ19" s="43"/>
      <c r="CA19" s="58"/>
      <c r="CB19" s="58"/>
      <c r="CC19" s="49"/>
      <c r="CD19" s="49"/>
      <c r="CE19" s="49"/>
      <c r="CF19" s="49"/>
      <c r="CG19" s="49"/>
      <c r="CH19" s="49"/>
    </row>
    <row r="20" spans="1:86">
      <c r="A20">
        <v>5</v>
      </c>
      <c r="B20" s="55" t="s">
        <v>60</v>
      </c>
      <c r="H20" s="51">
        <f t="shared" si="2"/>
        <v>41.913221696396072</v>
      </c>
      <c r="I20" s="2">
        <f t="shared" si="3"/>
        <v>3.8602506714413605</v>
      </c>
      <c r="J20" s="2">
        <f>AA20*$J$10*$J$11</f>
        <v>7.351814548361312</v>
      </c>
      <c r="K20" s="2">
        <f>AC20*$K$10*$K$11</f>
        <v>0.78889218360811286</v>
      </c>
      <c r="L20" s="2">
        <f t="shared" si="0"/>
        <v>3.6665159832095576E-2</v>
      </c>
      <c r="M20" s="51">
        <f t="shared" si="4"/>
        <v>39.189883556303926</v>
      </c>
      <c r="N20" s="51">
        <f t="shared" si="5"/>
        <v>93.140727815942881</v>
      </c>
      <c r="O20" s="55">
        <v>6</v>
      </c>
      <c r="P20" s="55">
        <v>22</v>
      </c>
      <c r="Q20" s="55">
        <v>11</v>
      </c>
      <c r="R20" s="55">
        <v>65</v>
      </c>
      <c r="S20" s="55">
        <v>34</v>
      </c>
      <c r="T20" s="55"/>
      <c r="U20" s="56">
        <v>32.46</v>
      </c>
      <c r="V20" s="55">
        <v>2.7</v>
      </c>
      <c r="W20" s="55">
        <v>1.6E-2</v>
      </c>
      <c r="X20" s="55">
        <v>0.16</v>
      </c>
      <c r="Y20" s="56">
        <v>14.55</v>
      </c>
      <c r="Z20" s="56">
        <v>82.17</v>
      </c>
      <c r="AA20" s="56">
        <v>13.12</v>
      </c>
      <c r="AB20" s="55">
        <v>2.91</v>
      </c>
      <c r="AC20" s="55">
        <v>1.65</v>
      </c>
      <c r="AD20" s="55">
        <v>0.02</v>
      </c>
      <c r="AE20" s="55"/>
      <c r="AF20" s="55"/>
      <c r="AG20" s="55"/>
      <c r="AH20" s="55"/>
      <c r="AI20" s="55"/>
      <c r="AJ20" s="55"/>
      <c r="AK20" s="55"/>
      <c r="AL20">
        <v>14.36</v>
      </c>
      <c r="AM20">
        <v>5.31</v>
      </c>
      <c r="AN20">
        <v>0.14000000000000001</v>
      </c>
      <c r="AP20">
        <v>30.33</v>
      </c>
      <c r="AR20">
        <v>48.6</v>
      </c>
      <c r="AS20">
        <v>31.83</v>
      </c>
      <c r="AT20">
        <v>10.93</v>
      </c>
      <c r="AU20">
        <v>7.53</v>
      </c>
      <c r="AV20">
        <v>1.1100000000000001</v>
      </c>
      <c r="AW20" s="22">
        <v>56</v>
      </c>
      <c r="AX20" s="9">
        <v>30</v>
      </c>
      <c r="AY20" s="9">
        <v>42</v>
      </c>
      <c r="AZ20" s="9">
        <v>8</v>
      </c>
      <c r="BA20" s="23">
        <v>14</v>
      </c>
      <c r="BB20" s="22">
        <v>35</v>
      </c>
      <c r="BC20" s="9">
        <v>14</v>
      </c>
      <c r="BD20" s="9">
        <v>32</v>
      </c>
      <c r="BE20" s="9">
        <v>4</v>
      </c>
      <c r="BF20" s="23">
        <v>9</v>
      </c>
      <c r="BG20" s="22">
        <v>50</v>
      </c>
      <c r="BH20" s="9">
        <v>20</v>
      </c>
      <c r="BI20" s="9">
        <v>46</v>
      </c>
      <c r="BJ20" s="9">
        <v>6</v>
      </c>
      <c r="BK20" s="23">
        <v>13</v>
      </c>
      <c r="BV20" s="9"/>
      <c r="BW20" s="9"/>
      <c r="BX20" s="9"/>
      <c r="BY20" s="9"/>
      <c r="BZ20" s="9"/>
    </row>
    <row r="21" spans="1:86">
      <c r="A21">
        <v>6</v>
      </c>
      <c r="B21" s="55" t="s">
        <v>60</v>
      </c>
      <c r="H21" s="51">
        <f t="shared" si="2"/>
        <v>41.112661084819806</v>
      </c>
      <c r="I21" s="2">
        <f t="shared" si="3"/>
        <v>3.888845120859445</v>
      </c>
      <c r="J21" s="2">
        <f>AA21*$J$10*$J$11</f>
        <v>7.8897521982414078</v>
      </c>
      <c r="K21" s="2">
        <f>AC21*$K$10*$K$11</f>
        <v>9.5623294982801581E-3</v>
      </c>
      <c r="L21" s="2">
        <f t="shared" si="0"/>
        <v>9.1662899580238946E-2</v>
      </c>
      <c r="M21" s="51">
        <f t="shared" si="4"/>
        <v>38.976971536656457</v>
      </c>
      <c r="N21" s="51">
        <f t="shared" si="5"/>
        <v>91.969455169655632</v>
      </c>
      <c r="O21" s="55">
        <v>4</v>
      </c>
      <c r="P21" s="55">
        <v>9</v>
      </c>
      <c r="Q21" s="55">
        <v>42</v>
      </c>
      <c r="R21" s="55">
        <v>264</v>
      </c>
      <c r="S21" s="55">
        <v>22</v>
      </c>
      <c r="T21" s="55"/>
      <c r="U21" s="56">
        <v>31.84</v>
      </c>
      <c r="V21" s="55">
        <v>2.72</v>
      </c>
      <c r="W21" s="55">
        <v>0.04</v>
      </c>
      <c r="X21" s="55">
        <v>0.2</v>
      </c>
      <c r="Y21" s="56">
        <v>12.8</v>
      </c>
      <c r="Z21" s="56">
        <v>83.17</v>
      </c>
      <c r="AA21" s="56">
        <v>14.08</v>
      </c>
      <c r="AB21" s="55">
        <v>2.4700000000000002</v>
      </c>
      <c r="AC21" s="55">
        <v>0.02</v>
      </c>
      <c r="AD21" s="55">
        <v>0.24</v>
      </c>
      <c r="AE21" s="55"/>
      <c r="AF21" s="55"/>
      <c r="AG21" s="55"/>
      <c r="AH21" s="55"/>
      <c r="AI21" s="55"/>
      <c r="AJ21" s="55"/>
      <c r="AK21" s="55"/>
      <c r="AL21">
        <v>10.67</v>
      </c>
      <c r="AM21">
        <v>8.11</v>
      </c>
      <c r="AN21">
        <v>0.05</v>
      </c>
      <c r="AO21">
        <v>0.36</v>
      </c>
      <c r="AP21">
        <v>42.93</v>
      </c>
      <c r="AR21">
        <v>44.05</v>
      </c>
      <c r="AS21">
        <v>24</v>
      </c>
      <c r="AT21">
        <v>23.69</v>
      </c>
      <c r="AU21">
        <v>7.78</v>
      </c>
      <c r="AV21">
        <v>0.47</v>
      </c>
      <c r="AW21" s="22">
        <v>57</v>
      </c>
      <c r="AX21" s="9">
        <v>78</v>
      </c>
      <c r="AY21" s="9">
        <v>811</v>
      </c>
      <c r="AZ21" s="9">
        <v>16</v>
      </c>
      <c r="BA21" s="23">
        <v>20</v>
      </c>
      <c r="BB21" s="22">
        <v>27</v>
      </c>
      <c r="BC21" s="9">
        <v>50</v>
      </c>
      <c r="BD21" s="9">
        <v>65</v>
      </c>
      <c r="BE21" s="9">
        <v>111</v>
      </c>
      <c r="BF21" s="23">
        <v>12</v>
      </c>
      <c r="BG21" s="22">
        <v>47</v>
      </c>
      <c r="BH21" s="9">
        <v>88</v>
      </c>
      <c r="BI21" s="9">
        <v>114</v>
      </c>
      <c r="BJ21" s="9">
        <v>18</v>
      </c>
      <c r="BK21" s="23">
        <v>21</v>
      </c>
      <c r="BV21" s="59"/>
      <c r="BW21" s="60"/>
      <c r="BX21" s="61"/>
      <c r="BY21" s="62"/>
      <c r="BZ21" s="63"/>
    </row>
    <row r="22" spans="1:86">
      <c r="A22">
        <v>7</v>
      </c>
      <c r="B22" s="55" t="s">
        <v>60</v>
      </c>
      <c r="H22" s="51">
        <f t="shared" si="2"/>
        <v>40.053855114670554</v>
      </c>
      <c r="I22" s="2">
        <f t="shared" si="3"/>
        <v>4.2605729632945382</v>
      </c>
      <c r="J22" s="2">
        <f>AA22*$J$10*$J$11</f>
        <v>7.6488009592326147</v>
      </c>
      <c r="K22" s="2">
        <f>AC22*$K$10*$K$11</f>
        <v>0.58808326414422962</v>
      </c>
      <c r="L22" s="2">
        <f t="shared" si="0"/>
        <v>1.8332579916047788E-2</v>
      </c>
      <c r="M22" s="51">
        <f t="shared" si="4"/>
        <v>39.196681356878621</v>
      </c>
      <c r="N22" s="51">
        <f t="shared" si="5"/>
        <v>91.7663262381366</v>
      </c>
      <c r="O22" s="55">
        <v>30</v>
      </c>
      <c r="P22" s="55">
        <v>14</v>
      </c>
      <c r="Q22" s="55">
        <v>12</v>
      </c>
      <c r="R22" s="55">
        <v>250</v>
      </c>
      <c r="S22" s="55">
        <v>56</v>
      </c>
      <c r="T22" s="55"/>
      <c r="U22" s="56">
        <v>31.02</v>
      </c>
      <c r="V22" s="55">
        <v>2.98</v>
      </c>
      <c r="W22" s="55">
        <v>8.0000000000000002E-3</v>
      </c>
      <c r="X22" s="55">
        <v>0.26</v>
      </c>
      <c r="Y22" s="56">
        <v>14.92</v>
      </c>
      <c r="Z22" s="56">
        <v>82.36</v>
      </c>
      <c r="AA22" s="56">
        <v>13.65</v>
      </c>
      <c r="AB22" s="55">
        <v>2.7</v>
      </c>
      <c r="AC22" s="55">
        <v>1.23</v>
      </c>
      <c r="AD22" s="55">
        <v>0.05</v>
      </c>
      <c r="AE22" s="55"/>
      <c r="AF22" s="55"/>
      <c r="AG22" s="55"/>
      <c r="AH22" s="55"/>
      <c r="AI22" s="55"/>
      <c r="AJ22" s="55"/>
      <c r="AK22" s="55"/>
      <c r="AL22">
        <v>6.09</v>
      </c>
      <c r="AM22">
        <v>10.56</v>
      </c>
      <c r="AN22">
        <v>0.1</v>
      </c>
      <c r="AO22">
        <v>0.35</v>
      </c>
      <c r="AP22">
        <v>48.51</v>
      </c>
      <c r="AR22">
        <v>28.4</v>
      </c>
      <c r="AS22">
        <v>18.07</v>
      </c>
      <c r="AT22">
        <v>42.67</v>
      </c>
      <c r="AU22">
        <v>9.15</v>
      </c>
      <c r="AV22">
        <v>1.1100000000000001</v>
      </c>
      <c r="AW22" s="22">
        <v>78</v>
      </c>
      <c r="AX22" s="9">
        <v>50</v>
      </c>
      <c r="AY22" s="9">
        <v>49</v>
      </c>
      <c r="AZ22" s="9">
        <v>8</v>
      </c>
      <c r="BA22" s="23">
        <v>25</v>
      </c>
      <c r="BB22" s="22">
        <v>44</v>
      </c>
      <c r="BC22" s="9">
        <v>24</v>
      </c>
      <c r="BD22" s="9">
        <v>32</v>
      </c>
      <c r="BE22" s="9">
        <v>1</v>
      </c>
      <c r="BF22" s="23">
        <v>16</v>
      </c>
      <c r="BG22" s="22">
        <v>86</v>
      </c>
      <c r="BH22" s="9">
        <v>17</v>
      </c>
      <c r="BI22" s="9">
        <v>63</v>
      </c>
      <c r="BJ22" s="9">
        <v>2</v>
      </c>
      <c r="BK22" s="23">
        <v>31</v>
      </c>
      <c r="BV22" s="59"/>
      <c r="BW22" s="59"/>
      <c r="BX22" s="61"/>
      <c r="BY22" s="59"/>
      <c r="BZ22" s="64"/>
    </row>
    <row r="23" spans="1:86">
      <c r="A23">
        <v>8</v>
      </c>
      <c r="B23" s="54" t="s">
        <v>56</v>
      </c>
      <c r="H23" s="51">
        <f t="shared" si="2"/>
        <v>37.148594830724427</v>
      </c>
      <c r="I23" s="2">
        <f t="shared" si="3"/>
        <v>7.0914234556848692</v>
      </c>
      <c r="J23" s="2">
        <f>AA23*$J$10*$J$11</f>
        <v>7.9738049560351731</v>
      </c>
      <c r="K23" s="2">
        <f>AC23*$K$10*$K$11</f>
        <v>2.0319950183845337</v>
      </c>
      <c r="L23" s="2">
        <f t="shared" si="0"/>
        <v>2.2915724895059737E-2</v>
      </c>
      <c r="M23" s="51">
        <f t="shared" si="4"/>
        <v>39.63450948954862</v>
      </c>
      <c r="N23" s="51">
        <f t="shared" si="5"/>
        <v>93.903243475272689</v>
      </c>
      <c r="O23" s="55">
        <v>14</v>
      </c>
      <c r="P23" s="55">
        <v>17</v>
      </c>
      <c r="Q23" s="55">
        <v>25</v>
      </c>
      <c r="R23" s="55">
        <v>203</v>
      </c>
      <c r="S23" s="55">
        <v>11</v>
      </c>
      <c r="T23" s="55"/>
      <c r="U23" s="56">
        <v>28.77</v>
      </c>
      <c r="V23" s="55">
        <v>4.96</v>
      </c>
      <c r="W23" s="55">
        <v>0.01</v>
      </c>
      <c r="X23" s="55">
        <v>0.3</v>
      </c>
      <c r="Y23" s="56">
        <v>8.74</v>
      </c>
      <c r="Z23" s="56">
        <v>72.459999999999994</v>
      </c>
      <c r="AA23" s="56">
        <v>14.23</v>
      </c>
      <c r="AB23" s="55">
        <v>9.01</v>
      </c>
      <c r="AC23" s="55">
        <v>4.25</v>
      </c>
      <c r="AD23" s="55">
        <v>0.05</v>
      </c>
      <c r="AE23" s="55"/>
      <c r="AF23" s="55"/>
      <c r="AG23" s="55"/>
      <c r="AH23" s="55"/>
      <c r="AI23" s="55"/>
      <c r="AJ23" s="55"/>
      <c r="AK23" s="55"/>
      <c r="AL23">
        <v>9.1199999999999992</v>
      </c>
      <c r="AM23">
        <v>7.08</v>
      </c>
      <c r="AN23">
        <v>0.13</v>
      </c>
      <c r="AO23">
        <v>0.55000000000000004</v>
      </c>
      <c r="AP23">
        <v>55.12</v>
      </c>
      <c r="AR23">
        <v>53.57</v>
      </c>
      <c r="AS23">
        <v>23.59</v>
      </c>
      <c r="AT23">
        <v>18.739999999999998</v>
      </c>
      <c r="AU23">
        <v>2.31</v>
      </c>
      <c r="AV23">
        <v>1.79</v>
      </c>
      <c r="AW23" s="22">
        <v>22</v>
      </c>
      <c r="AX23" s="9">
        <v>55</v>
      </c>
      <c r="AY23" s="9">
        <v>65</v>
      </c>
      <c r="AZ23" s="9">
        <v>111</v>
      </c>
      <c r="BA23" s="23">
        <v>18</v>
      </c>
      <c r="BB23" s="22" t="s">
        <v>57</v>
      </c>
      <c r="BC23" s="9">
        <v>26</v>
      </c>
      <c r="BD23" s="9">
        <v>46</v>
      </c>
      <c r="BE23" s="9">
        <v>2</v>
      </c>
      <c r="BF23" s="23">
        <v>8</v>
      </c>
      <c r="BG23" s="22" t="s">
        <v>57</v>
      </c>
      <c r="BH23" s="9">
        <v>58</v>
      </c>
      <c r="BI23" s="9">
        <v>102</v>
      </c>
      <c r="BJ23" s="9">
        <v>4</v>
      </c>
      <c r="BK23" s="23">
        <v>18</v>
      </c>
      <c r="BM23" s="65"/>
      <c r="BN23" s="65"/>
      <c r="BO23" s="65"/>
      <c r="BP23" s="65"/>
      <c r="BQ23" s="65"/>
      <c r="BR23" s="61"/>
      <c r="BS23" s="61"/>
      <c r="BV23" s="9"/>
      <c r="BW23" s="9"/>
      <c r="BX23" s="9"/>
      <c r="BY23" s="9"/>
      <c r="BZ23" s="9"/>
    </row>
    <row r="24" spans="1:86">
      <c r="A24">
        <v>9</v>
      </c>
      <c r="B24" s="55" t="s">
        <v>61</v>
      </c>
      <c r="H24" s="51">
        <f t="shared" si="2"/>
        <v>36.774139060793594</v>
      </c>
      <c r="I24" s="2">
        <f t="shared" si="3"/>
        <v>3.2883616830796774</v>
      </c>
      <c r="J24" s="2">
        <f>AA24*$J$10*$J$11</f>
        <v>11.04453237410072</v>
      </c>
      <c r="K24" s="2">
        <f>AC24*$K$10*$K$11</f>
        <v>0.98491993832285629</v>
      </c>
      <c r="L24" s="2">
        <f t="shared" si="0"/>
        <v>6.8747174685179199E-2</v>
      </c>
      <c r="M24" s="51">
        <f t="shared" si="4"/>
        <v>39.595124224816139</v>
      </c>
      <c r="N24" s="51">
        <f t="shared" si="5"/>
        <v>91.755824455798162</v>
      </c>
      <c r="O24" s="55">
        <v>8</v>
      </c>
      <c r="P24" s="55">
        <v>23</v>
      </c>
      <c r="Q24" s="55">
        <v>28</v>
      </c>
      <c r="R24" s="55">
        <v>46</v>
      </c>
      <c r="S24" s="55">
        <v>22</v>
      </c>
      <c r="T24" s="55"/>
      <c r="U24" s="56">
        <v>28.48</v>
      </c>
      <c r="V24" s="55">
        <v>2.2999999999999998</v>
      </c>
      <c r="W24" s="55">
        <v>0.03</v>
      </c>
      <c r="X24" s="55">
        <v>0.51</v>
      </c>
      <c r="Y24" s="56">
        <v>13.67</v>
      </c>
      <c r="Z24" s="56">
        <v>76.510000000000005</v>
      </c>
      <c r="AA24" s="56">
        <v>19.71</v>
      </c>
      <c r="AB24" s="55">
        <v>1.49</v>
      </c>
      <c r="AC24" s="55">
        <v>2.06</v>
      </c>
      <c r="AD24" s="55">
        <v>0.22</v>
      </c>
      <c r="AE24" s="55"/>
      <c r="AF24" s="55"/>
      <c r="AG24" s="55"/>
      <c r="AH24" s="55"/>
      <c r="AI24" s="55"/>
      <c r="AJ24" s="55"/>
      <c r="AK24" s="55"/>
      <c r="AL24">
        <v>7.33</v>
      </c>
      <c r="AM24">
        <v>11.01</v>
      </c>
      <c r="AN24">
        <v>0.06</v>
      </c>
      <c r="AO24">
        <v>0.26</v>
      </c>
      <c r="AP24">
        <v>43.03</v>
      </c>
      <c r="AR24">
        <v>27.67</v>
      </c>
      <c r="AS24">
        <v>22.96</v>
      </c>
      <c r="AT24">
        <v>40.99</v>
      </c>
      <c r="AU24">
        <v>7.73</v>
      </c>
      <c r="AV24">
        <v>0.65</v>
      </c>
      <c r="AW24" s="22">
        <v>72</v>
      </c>
      <c r="AX24" s="9">
        <v>42</v>
      </c>
      <c r="AY24" s="9">
        <v>49</v>
      </c>
      <c r="AZ24" s="9">
        <v>7</v>
      </c>
      <c r="BA24" s="23">
        <v>13</v>
      </c>
      <c r="BB24" s="22">
        <v>41</v>
      </c>
      <c r="BC24" s="9">
        <v>19</v>
      </c>
      <c r="BD24" s="9">
        <v>34</v>
      </c>
      <c r="BE24" s="9">
        <v>1</v>
      </c>
      <c r="BF24" s="23">
        <v>5</v>
      </c>
      <c r="BG24" s="22">
        <v>72</v>
      </c>
      <c r="BH24" s="9">
        <v>33</v>
      </c>
      <c r="BI24" s="9">
        <v>60</v>
      </c>
      <c r="BJ24" s="9">
        <v>2</v>
      </c>
      <c r="BK24" s="23">
        <v>9</v>
      </c>
      <c r="BM24" s="65"/>
      <c r="BN24" s="65"/>
      <c r="BO24" s="65"/>
      <c r="BP24" s="65"/>
      <c r="BQ24" s="65"/>
      <c r="BR24" s="61"/>
      <c r="BS24" s="61"/>
      <c r="BV24" s="9"/>
      <c r="BW24" s="9"/>
      <c r="BX24" s="9"/>
      <c r="BY24" s="9"/>
      <c r="BZ24" s="9"/>
    </row>
    <row r="25" spans="1:86">
      <c r="A25">
        <v>10</v>
      </c>
      <c r="B25" s="55" t="s">
        <v>60</v>
      </c>
      <c r="H25" s="51">
        <f t="shared" si="2"/>
        <v>35.934841645431383</v>
      </c>
      <c r="I25" s="2">
        <f t="shared" si="3"/>
        <v>5.8761593554162932</v>
      </c>
      <c r="J25" s="2">
        <f>AA25*$J$10*$J$11</f>
        <v>8.7302797761790583</v>
      </c>
      <c r="K25" s="2">
        <f>AC25*$K$10*$K$11</f>
        <v>1.0136069268176968</v>
      </c>
      <c r="L25" s="2">
        <f t="shared" si="0"/>
        <v>2.2915724895059737E-2</v>
      </c>
      <c r="M25" s="51">
        <f t="shared" si="4"/>
        <v>39.419935482964448</v>
      </c>
      <c r="N25" s="51">
        <f t="shared" si="5"/>
        <v>90.997738911703934</v>
      </c>
      <c r="O25" s="55">
        <v>18</v>
      </c>
      <c r="P25" s="55">
        <v>13</v>
      </c>
      <c r="Q25" s="55">
        <v>23</v>
      </c>
      <c r="R25" s="55">
        <v>220</v>
      </c>
      <c r="S25" s="55">
        <v>34</v>
      </c>
      <c r="T25" s="55"/>
      <c r="U25" s="56">
        <v>27.83</v>
      </c>
      <c r="V25" s="55">
        <v>4.1100000000000003</v>
      </c>
      <c r="W25" s="55">
        <v>0.01</v>
      </c>
      <c r="X25" s="55">
        <v>0.11</v>
      </c>
      <c r="Y25" s="56">
        <v>16.23</v>
      </c>
      <c r="Z25" s="56">
        <v>76.14</v>
      </c>
      <c r="AA25" s="56">
        <v>15.58</v>
      </c>
      <c r="AB25" s="55">
        <v>6.1</v>
      </c>
      <c r="AC25" s="55">
        <v>2.12</v>
      </c>
      <c r="AD25" s="55">
        <v>0.05</v>
      </c>
      <c r="AE25" s="55"/>
      <c r="AF25" s="55"/>
      <c r="AG25" s="55"/>
      <c r="AH25" s="55"/>
      <c r="AI25" s="55"/>
      <c r="AJ25" s="55"/>
      <c r="AK25" s="55"/>
      <c r="AL25">
        <v>11.21</v>
      </c>
      <c r="AM25">
        <v>6.55</v>
      </c>
      <c r="AN25">
        <v>2.4E-2</v>
      </c>
      <c r="AO25">
        <v>0.3</v>
      </c>
      <c r="AP25">
        <v>43.82</v>
      </c>
      <c r="AR25">
        <v>34.39</v>
      </c>
      <c r="AS25">
        <v>26.36</v>
      </c>
      <c r="AT25">
        <v>33.659999999999997</v>
      </c>
      <c r="AU25">
        <v>5.13</v>
      </c>
      <c r="AV25">
        <v>1.44</v>
      </c>
      <c r="AW25" s="22">
        <v>61</v>
      </c>
      <c r="AX25" s="9">
        <v>37</v>
      </c>
      <c r="AY25" s="9">
        <v>37</v>
      </c>
      <c r="AZ25" s="9">
        <v>11</v>
      </c>
      <c r="BA25" s="23">
        <v>11</v>
      </c>
      <c r="BB25" s="22">
        <v>30</v>
      </c>
      <c r="BC25" s="9">
        <v>14</v>
      </c>
      <c r="BD25" s="9">
        <v>22</v>
      </c>
      <c r="BE25" s="9">
        <v>5</v>
      </c>
      <c r="BF25" s="23">
        <v>3</v>
      </c>
      <c r="BG25" s="22">
        <v>54</v>
      </c>
      <c r="BH25" s="9">
        <v>25</v>
      </c>
      <c r="BI25" s="9">
        <v>39</v>
      </c>
      <c r="BJ25" s="9">
        <v>9</v>
      </c>
      <c r="BK25" s="23">
        <v>5</v>
      </c>
    </row>
    <row r="26" spans="1:86">
      <c r="A26">
        <v>11</v>
      </c>
      <c r="B26" s="55" t="s">
        <v>61</v>
      </c>
      <c r="H26" s="51">
        <f t="shared" si="2"/>
        <v>35.121368765926469</v>
      </c>
      <c r="I26" s="2">
        <f t="shared" si="3"/>
        <v>4.3463563115487913</v>
      </c>
      <c r="J26" s="2">
        <f>AA26*$J$10*$J$11</f>
        <v>6.2927498001598732</v>
      </c>
      <c r="K26" s="2">
        <f>AC26*$K$10*$K$11</f>
        <v>1.3339449650100819</v>
      </c>
      <c r="L26" s="2">
        <f t="shared" si="0"/>
        <v>4.5831449790119473E-2</v>
      </c>
      <c r="M26" s="51">
        <f t="shared" si="4"/>
        <v>39.234326400739803</v>
      </c>
      <c r="N26" s="51">
        <f t="shared" si="5"/>
        <v>86.374577693175141</v>
      </c>
      <c r="O26" s="55">
        <v>4</v>
      </c>
      <c r="P26" s="55">
        <v>31</v>
      </c>
      <c r="Q26" s="55">
        <v>21</v>
      </c>
      <c r="R26" s="55">
        <v>68</v>
      </c>
      <c r="S26" s="55">
        <v>11</v>
      </c>
      <c r="T26" s="55"/>
      <c r="U26" s="56">
        <v>27.2</v>
      </c>
      <c r="V26" s="55">
        <v>3.04</v>
      </c>
      <c r="W26" s="55">
        <v>0.02</v>
      </c>
      <c r="X26" s="55">
        <v>0.48</v>
      </c>
      <c r="Y26" s="56">
        <v>23.32</v>
      </c>
      <c r="Z26" s="56">
        <v>80.7</v>
      </c>
      <c r="AA26" s="56">
        <v>11.23</v>
      </c>
      <c r="AB26" s="55">
        <v>5.13</v>
      </c>
      <c r="AC26" s="55">
        <v>2.79</v>
      </c>
      <c r="AD26" s="55">
        <v>0.15</v>
      </c>
      <c r="AE26" s="55"/>
      <c r="AF26" s="55"/>
      <c r="AG26" s="55"/>
      <c r="AH26" s="55"/>
      <c r="AI26" s="55"/>
      <c r="AJ26" s="55"/>
      <c r="AK26" s="55"/>
      <c r="AL26">
        <v>2.83</v>
      </c>
      <c r="AM26">
        <v>5.67</v>
      </c>
      <c r="AN26">
        <v>0.08</v>
      </c>
      <c r="AO26">
        <v>0.46</v>
      </c>
      <c r="AP26">
        <v>73.2</v>
      </c>
      <c r="AR26">
        <v>42.34</v>
      </c>
      <c r="AS26">
        <v>17.309999999999999</v>
      </c>
      <c r="AT26">
        <v>30.59</v>
      </c>
      <c r="AU26">
        <v>8.9</v>
      </c>
      <c r="AV26">
        <v>0.85</v>
      </c>
      <c r="AW26" s="22">
        <v>72</v>
      </c>
      <c r="AX26" s="9">
        <v>45</v>
      </c>
      <c r="AY26" s="9">
        <v>73</v>
      </c>
      <c r="AZ26" s="9">
        <v>14</v>
      </c>
      <c r="BA26" s="23">
        <v>18</v>
      </c>
      <c r="BB26" s="22">
        <v>21</v>
      </c>
      <c r="BC26" s="9">
        <v>6</v>
      </c>
      <c r="BD26" s="9">
        <v>48</v>
      </c>
      <c r="BE26" s="9">
        <v>4</v>
      </c>
      <c r="BF26" s="23">
        <v>5</v>
      </c>
      <c r="BG26" s="22">
        <v>78</v>
      </c>
      <c r="BH26" s="9">
        <v>22</v>
      </c>
      <c r="BI26" s="9">
        <v>178</v>
      </c>
      <c r="BJ26" s="9">
        <v>15</v>
      </c>
      <c r="BK26" s="23">
        <v>18</v>
      </c>
    </row>
    <row r="27" spans="1:86">
      <c r="A27">
        <v>12</v>
      </c>
      <c r="B27" s="55" t="s">
        <v>61</v>
      </c>
      <c r="H27" s="51">
        <f t="shared" si="2"/>
        <v>33.907615580633426</v>
      </c>
      <c r="I27" s="2">
        <f t="shared" si="3"/>
        <v>2.2303670546105638</v>
      </c>
      <c r="J27" s="2">
        <f>AA27*$J$10*$J$11</f>
        <v>13.39800959232614</v>
      </c>
      <c r="K27" s="2">
        <f>AC27*$K$10*$K$11</f>
        <v>0.99448226782113636</v>
      </c>
      <c r="L27" s="2">
        <f t="shared" si="0"/>
        <v>6.4164029706167261E-2</v>
      </c>
      <c r="M27" s="51">
        <f t="shared" si="4"/>
        <v>39.889294160353636</v>
      </c>
      <c r="N27" s="51">
        <f t="shared" si="5"/>
        <v>90.483932685451066</v>
      </c>
      <c r="O27" s="55">
        <v>16</v>
      </c>
      <c r="P27" s="55">
        <v>18</v>
      </c>
      <c r="Q27" s="55">
        <v>17</v>
      </c>
      <c r="R27" s="55">
        <v>222</v>
      </c>
      <c r="S27" s="55">
        <v>34</v>
      </c>
      <c r="T27" s="55"/>
      <c r="U27" s="56">
        <v>26.26</v>
      </c>
      <c r="V27" s="55">
        <v>1.56</v>
      </c>
      <c r="W27" s="55">
        <v>2.8000000000000001E-2</v>
      </c>
      <c r="X27" s="55">
        <v>0.3</v>
      </c>
      <c r="Y27" s="56">
        <v>25.86</v>
      </c>
      <c r="Z27" s="56">
        <v>72.12</v>
      </c>
      <c r="AA27" s="56">
        <v>23.91</v>
      </c>
      <c r="AB27" s="55">
        <v>1.8</v>
      </c>
      <c r="AC27" s="55">
        <v>2.08</v>
      </c>
      <c r="AD27" s="55">
        <v>7.0000000000000007E-2</v>
      </c>
      <c r="AE27" s="55"/>
      <c r="AF27" s="55"/>
      <c r="AG27" s="55"/>
      <c r="AH27" s="55"/>
      <c r="AI27" s="55"/>
      <c r="AJ27" s="55"/>
      <c r="AK27" s="55"/>
      <c r="AL27">
        <v>10.39</v>
      </c>
      <c r="AM27">
        <v>8.7899999999999991</v>
      </c>
      <c r="AN27">
        <v>1.7000000000000001E-2</v>
      </c>
      <c r="AO27">
        <v>0.38</v>
      </c>
      <c r="AP27">
        <v>43.8</v>
      </c>
      <c r="AR27">
        <v>36.950000000000003</v>
      </c>
      <c r="AS27">
        <v>19.52</v>
      </c>
      <c r="AT27">
        <v>35.07</v>
      </c>
      <c r="AU27">
        <v>7.16</v>
      </c>
      <c r="AV27">
        <v>1.49</v>
      </c>
      <c r="AW27" s="66">
        <v>72</v>
      </c>
      <c r="AX27" s="67">
        <v>45</v>
      </c>
      <c r="AY27" s="67">
        <v>42</v>
      </c>
      <c r="AZ27" s="67">
        <v>6</v>
      </c>
      <c r="BA27" s="68">
        <v>20</v>
      </c>
      <c r="BB27" s="66">
        <v>41</v>
      </c>
      <c r="BC27" s="67">
        <v>22</v>
      </c>
      <c r="BD27" s="67">
        <v>27</v>
      </c>
      <c r="BE27" s="67" t="s">
        <v>57</v>
      </c>
      <c r="BF27" s="68">
        <v>12</v>
      </c>
      <c r="BG27" s="66">
        <v>73</v>
      </c>
      <c r="BH27" s="67">
        <v>39</v>
      </c>
      <c r="BI27" s="67">
        <v>48</v>
      </c>
      <c r="BJ27" s="67" t="s">
        <v>57</v>
      </c>
      <c r="BK27" s="68">
        <v>21</v>
      </c>
    </row>
    <row r="28" spans="1:86">
      <c r="A28">
        <v>13</v>
      </c>
      <c r="B28" s="55" t="s">
        <v>61</v>
      </c>
      <c r="H28" s="51">
        <f t="shared" si="2"/>
        <v>33.855966508918819</v>
      </c>
      <c r="I28" s="2">
        <f t="shared" si="3"/>
        <v>3.6600895255147714</v>
      </c>
      <c r="J28" s="2">
        <f>AA28*$J$10*$J$11</f>
        <v>14.417849720223824</v>
      </c>
      <c r="K28" s="2">
        <f>AC28*$K$10*$K$11</f>
        <v>1.2383216700272803</v>
      </c>
      <c r="L28" s="2">
        <f t="shared" si="0"/>
        <v>6.4164029706167261E-2</v>
      </c>
      <c r="M28" s="51">
        <f t="shared" si="4"/>
        <v>40.020468012311234</v>
      </c>
      <c r="N28" s="51">
        <f t="shared" si="5"/>
        <v>93.25685946670211</v>
      </c>
      <c r="O28" s="55">
        <v>12</v>
      </c>
      <c r="P28" s="55">
        <v>24</v>
      </c>
      <c r="Q28" s="55">
        <v>28</v>
      </c>
      <c r="R28" s="55">
        <v>83</v>
      </c>
      <c r="S28" s="55">
        <v>36</v>
      </c>
      <c r="T28" s="55"/>
      <c r="U28" s="56">
        <v>26.22</v>
      </c>
      <c r="V28" s="55">
        <v>2.56</v>
      </c>
      <c r="W28" s="55">
        <v>2.8000000000000001E-2</v>
      </c>
      <c r="X28" s="55">
        <v>0.48</v>
      </c>
      <c r="Y28" s="56">
        <v>15.68</v>
      </c>
      <c r="Z28" s="56">
        <v>66.790000000000006</v>
      </c>
      <c r="AA28" s="56">
        <v>25.73</v>
      </c>
      <c r="AB28" s="55">
        <v>4.71</v>
      </c>
      <c r="AC28" s="55">
        <v>2.59</v>
      </c>
      <c r="AD28" s="55">
        <v>0.16</v>
      </c>
      <c r="AE28" s="55"/>
      <c r="AF28" s="55"/>
      <c r="AG28" s="55"/>
      <c r="AH28" s="55"/>
      <c r="AI28" s="55"/>
      <c r="AJ28" s="55"/>
      <c r="AK28" s="55"/>
    </row>
    <row r="29" spans="1:86">
      <c r="A29">
        <v>14</v>
      </c>
      <c r="B29" t="s">
        <v>58</v>
      </c>
      <c r="H29" s="51">
        <f t="shared" si="2"/>
        <v>33.662282489989082</v>
      </c>
      <c r="I29" s="2">
        <f t="shared" si="3"/>
        <v>3.1453894359892569</v>
      </c>
      <c r="J29" s="2">
        <f>AA29*$J$10*$J$11</f>
        <v>11.15099920063949</v>
      </c>
      <c r="K29" s="2">
        <f>AC29*$K$10*$K$11</f>
        <v>1.8694354169137708</v>
      </c>
      <c r="L29" s="2">
        <f t="shared" si="0"/>
        <v>2.2915724895059737E-2</v>
      </c>
      <c r="M29" s="51">
        <f t="shared" si="4"/>
        <v>39.924501408441124</v>
      </c>
      <c r="N29" s="51">
        <f t="shared" si="5"/>
        <v>89.775523676867778</v>
      </c>
      <c r="O29" s="55">
        <v>24</v>
      </c>
      <c r="P29" s="55">
        <v>27</v>
      </c>
      <c r="Q29" s="55">
        <v>21</v>
      </c>
      <c r="R29" s="55">
        <v>229</v>
      </c>
      <c r="S29" s="55">
        <v>56</v>
      </c>
      <c r="T29" s="55"/>
      <c r="U29" s="56">
        <v>26.07</v>
      </c>
      <c r="V29" s="55">
        <v>2.2000000000000002</v>
      </c>
      <c r="W29" s="55">
        <v>0.01</v>
      </c>
      <c r="X29" s="55">
        <v>0.35</v>
      </c>
      <c r="Y29" s="56">
        <v>18.16</v>
      </c>
      <c r="Z29" s="56">
        <v>73.38</v>
      </c>
      <c r="AA29" s="56">
        <v>19.899999999999999</v>
      </c>
      <c r="AB29" s="55">
        <v>2.75</v>
      </c>
      <c r="AC29" s="55">
        <v>3.91</v>
      </c>
      <c r="AD29" s="55">
        <v>0.05</v>
      </c>
      <c r="AE29" s="55"/>
      <c r="AF29" s="55"/>
      <c r="AG29" s="55"/>
      <c r="AH29" s="55"/>
      <c r="AI29" s="55"/>
      <c r="AJ29" s="55"/>
      <c r="AK29" s="55"/>
    </row>
    <row r="30" spans="1:86">
      <c r="A30">
        <v>15</v>
      </c>
      <c r="B30" s="55" t="s">
        <v>61</v>
      </c>
      <c r="H30" s="51">
        <f t="shared" si="2"/>
        <v>32.461441572624686</v>
      </c>
      <c r="I30" s="2">
        <f t="shared" si="3"/>
        <v>2.8451477170993731</v>
      </c>
      <c r="J30" s="2">
        <f>AA30*$J$10*$J$11</f>
        <v>5.928521183053558</v>
      </c>
      <c r="K30" s="2">
        <f>AC30*$K$10*$K$11</f>
        <v>2.361895386075199</v>
      </c>
      <c r="L30" s="2">
        <f t="shared" si="0"/>
        <v>1.8332579916047788E-2</v>
      </c>
      <c r="M30" s="51">
        <f t="shared" si="4"/>
        <v>39.533791537346872</v>
      </c>
      <c r="N30" s="51">
        <f t="shared" si="5"/>
        <v>83.149129976115745</v>
      </c>
      <c r="O30" s="55">
        <v>8</v>
      </c>
      <c r="P30" s="55">
        <v>14</v>
      </c>
      <c r="Q30" s="55">
        <v>24</v>
      </c>
      <c r="R30" s="55">
        <v>75</v>
      </c>
      <c r="S30" s="55">
        <v>39</v>
      </c>
      <c r="T30" s="55"/>
      <c r="U30" s="56">
        <v>25.14</v>
      </c>
      <c r="V30" s="55">
        <v>1.99</v>
      </c>
      <c r="W30" s="55">
        <v>8.0000000000000002E-3</v>
      </c>
      <c r="X30" s="55">
        <v>0.43</v>
      </c>
      <c r="Y30" s="56">
        <v>31.45</v>
      </c>
      <c r="Z30" s="56">
        <v>80.27</v>
      </c>
      <c r="AA30" s="56">
        <v>10.58</v>
      </c>
      <c r="AB30" s="55">
        <v>4.1500000000000004</v>
      </c>
      <c r="AC30" s="55">
        <v>4.9400000000000004</v>
      </c>
      <c r="AD30" s="55">
        <v>0.06</v>
      </c>
      <c r="AE30" s="55"/>
      <c r="AF30" s="55"/>
      <c r="AG30" s="55"/>
      <c r="AH30" s="55"/>
      <c r="AI30" s="55"/>
      <c r="AJ30" s="55"/>
      <c r="AK30" s="55"/>
    </row>
    <row r="31" spans="1:86">
      <c r="A31">
        <v>16</v>
      </c>
      <c r="B31" s="55" t="s">
        <v>61</v>
      </c>
      <c r="H31" s="51">
        <f t="shared" si="2"/>
        <v>31.699617764834368</v>
      </c>
      <c r="I31" s="2">
        <f t="shared" si="3"/>
        <v>2.5306087735004472</v>
      </c>
      <c r="J31" s="2">
        <f>AA31*$J$10*$J$11</f>
        <v>11.470399680255797</v>
      </c>
      <c r="K31" s="2">
        <f>AC31*$K$10*$K$11</f>
        <v>1.3339449650100819</v>
      </c>
      <c r="L31" s="2">
        <f t="shared" si="0"/>
        <v>3.6665159832095576E-2</v>
      </c>
      <c r="M31" s="51">
        <f t="shared" si="4"/>
        <v>39.811769065972932</v>
      </c>
      <c r="N31" s="51">
        <f t="shared" si="5"/>
        <v>86.883005409405726</v>
      </c>
      <c r="O31" s="55">
        <v>20</v>
      </c>
      <c r="P31" s="55">
        <v>18</v>
      </c>
      <c r="Q31" s="55">
        <v>21</v>
      </c>
      <c r="R31" s="55">
        <v>91</v>
      </c>
      <c r="S31" s="55">
        <v>56</v>
      </c>
      <c r="T31" s="55"/>
      <c r="U31" s="56">
        <v>24.55</v>
      </c>
      <c r="V31" s="55">
        <v>1.77</v>
      </c>
      <c r="W31" s="55">
        <v>1.6E-2</v>
      </c>
      <c r="X31" s="55">
        <v>0.32</v>
      </c>
      <c r="Y31" s="56">
        <v>21.8</v>
      </c>
      <c r="Z31" s="56">
        <v>74.94</v>
      </c>
      <c r="AA31" s="56">
        <v>20.47</v>
      </c>
      <c r="AB31" s="55">
        <v>1.76</v>
      </c>
      <c r="AC31" s="55">
        <v>2.79</v>
      </c>
      <c r="AD31" s="55">
        <v>0.02</v>
      </c>
      <c r="AE31" s="55"/>
      <c r="AF31" s="55"/>
      <c r="AG31" s="55"/>
      <c r="AH31" s="55"/>
      <c r="AI31" s="55"/>
      <c r="AJ31" s="55"/>
      <c r="AK31" s="55"/>
    </row>
    <row r="32" spans="1:86">
      <c r="A32">
        <v>17</v>
      </c>
      <c r="B32" s="55" t="s">
        <v>61</v>
      </c>
      <c r="H32" s="51">
        <f t="shared" si="2"/>
        <v>30.472952311612673</v>
      </c>
      <c r="I32" s="2">
        <f t="shared" si="3"/>
        <v>4.8038675022381376</v>
      </c>
      <c r="J32" s="2">
        <f>AA32*$J$10*$J$11</f>
        <v>9.1281294964028792</v>
      </c>
      <c r="K32" s="2">
        <f>AC32*$K$10*$K$11</f>
        <v>2.0606820068793739</v>
      </c>
      <c r="L32" s="2">
        <f t="shared" si="0"/>
        <v>2.2915724895059737E-2</v>
      </c>
      <c r="M32" s="51">
        <f t="shared" si="4"/>
        <v>39.709538299084102</v>
      </c>
      <c r="N32" s="51">
        <f t="shared" si="5"/>
        <v>86.198085341112218</v>
      </c>
      <c r="O32" s="55">
        <v>4</v>
      </c>
      <c r="P32" s="55">
        <v>20</v>
      </c>
      <c r="Q32" s="55">
        <v>12</v>
      </c>
      <c r="R32" s="55">
        <v>52</v>
      </c>
      <c r="S32" s="55">
        <v>45</v>
      </c>
      <c r="T32" s="55"/>
      <c r="U32" s="56">
        <v>23.6</v>
      </c>
      <c r="V32" s="55">
        <v>3.36</v>
      </c>
      <c r="W32" s="55">
        <v>0.01</v>
      </c>
      <c r="X32" s="55">
        <v>0.15</v>
      </c>
      <c r="Y32" s="56">
        <v>21.04</v>
      </c>
      <c r="Z32" s="56">
        <v>71.260000000000005</v>
      </c>
      <c r="AA32" s="56">
        <v>16.29</v>
      </c>
      <c r="AB32" s="55">
        <v>7.95</v>
      </c>
      <c r="AC32" s="55">
        <v>4.3099999999999996</v>
      </c>
      <c r="AD32" s="55">
        <v>0.18</v>
      </c>
      <c r="AE32" s="55"/>
      <c r="AF32" s="55"/>
      <c r="AG32" s="55"/>
      <c r="AH32" s="55"/>
      <c r="AI32" s="55"/>
      <c r="AJ32" s="55"/>
      <c r="AK32" s="55"/>
    </row>
    <row r="33" spans="1:37">
      <c r="A33">
        <v>18</v>
      </c>
      <c r="B33" t="s">
        <v>58</v>
      </c>
      <c r="H33" s="51">
        <f t="shared" si="2"/>
        <v>29.530356752821262</v>
      </c>
      <c r="I33" s="2">
        <f t="shared" si="3"/>
        <v>4.7752730528200527</v>
      </c>
      <c r="J33" s="2">
        <f>AA33*$J$10*$J$11</f>
        <v>5.4410151878497217</v>
      </c>
      <c r="K33" s="2">
        <f>AC33*$K$10*$K$11</f>
        <v>0.11474795397936188</v>
      </c>
      <c r="L33" s="2">
        <f t="shared" si="0"/>
        <v>2.2915724895059737E-2</v>
      </c>
      <c r="M33" s="51">
        <f t="shared" si="4"/>
        <v>38.827431111103095</v>
      </c>
      <c r="N33" s="51">
        <f t="shared" si="5"/>
        <v>78.711739783468545</v>
      </c>
      <c r="O33" s="55">
        <v>30</v>
      </c>
      <c r="P33" s="55">
        <v>16</v>
      </c>
      <c r="Q33" s="55">
        <v>33</v>
      </c>
      <c r="R33" s="55">
        <v>417</v>
      </c>
      <c r="S33" s="55">
        <v>45</v>
      </c>
      <c r="T33" s="55"/>
      <c r="U33" s="56">
        <v>22.87</v>
      </c>
      <c r="V33" s="55">
        <v>3.34</v>
      </c>
      <c r="W33" s="55">
        <v>0.01</v>
      </c>
      <c r="X33" s="55">
        <v>0.3</v>
      </c>
      <c r="Y33" s="56">
        <v>21.5</v>
      </c>
      <c r="Z33" s="56">
        <v>86.02</v>
      </c>
      <c r="AA33" s="55">
        <v>9.7100000000000009</v>
      </c>
      <c r="AB33" s="55">
        <v>3.96</v>
      </c>
      <c r="AC33" s="55">
        <v>0.24</v>
      </c>
      <c r="AD33" s="55">
        <v>0.06</v>
      </c>
      <c r="AE33" s="55"/>
      <c r="AF33" s="55"/>
      <c r="AG33" s="55"/>
      <c r="AH33" s="55"/>
      <c r="AI33" s="55"/>
      <c r="AJ33" s="55"/>
      <c r="AK33" s="55"/>
    </row>
    <row r="34" spans="1:37">
      <c r="A34">
        <v>19</v>
      </c>
      <c r="B34" t="s">
        <v>58</v>
      </c>
      <c r="H34" s="51">
        <f t="shared" si="2"/>
        <v>29.297935930105574</v>
      </c>
      <c r="I34" s="2">
        <f t="shared" si="3"/>
        <v>3.0310116383169201</v>
      </c>
      <c r="J34" s="2">
        <f>AA34*$J$10*$J$11</f>
        <v>6.3039568345323742</v>
      </c>
      <c r="K34" s="2">
        <f>AC34*$K$10*$K$11</f>
        <v>1.6877511564464476</v>
      </c>
      <c r="L34" s="2">
        <f t="shared" si="0"/>
        <v>0.1374943493703584</v>
      </c>
      <c r="M34" s="51">
        <f t="shared" si="4"/>
        <v>39.221429066737358</v>
      </c>
      <c r="N34" s="51">
        <f t="shared" si="5"/>
        <v>79.679578975509031</v>
      </c>
      <c r="O34" s="55">
        <v>14</v>
      </c>
      <c r="P34" s="55">
        <v>33</v>
      </c>
      <c r="Q34" s="55">
        <v>18</v>
      </c>
      <c r="R34" s="55">
        <v>223</v>
      </c>
      <c r="S34" s="55">
        <v>16</v>
      </c>
      <c r="T34" s="55"/>
      <c r="U34" s="56">
        <v>22.69</v>
      </c>
      <c r="V34" s="55">
        <v>2.12</v>
      </c>
      <c r="W34" s="55">
        <v>0.06</v>
      </c>
      <c r="X34" s="55">
        <v>0.2</v>
      </c>
      <c r="Y34" s="56">
        <v>31.23</v>
      </c>
      <c r="Z34" s="56">
        <v>75.150000000000006</v>
      </c>
      <c r="AA34" s="56">
        <v>11.25</v>
      </c>
      <c r="AB34" s="55">
        <v>9.65</v>
      </c>
      <c r="AC34" s="55">
        <v>3.53</v>
      </c>
      <c r="AD34" s="55">
        <v>0.5</v>
      </c>
      <c r="AE34" s="55"/>
      <c r="AF34" s="55"/>
      <c r="AG34" s="55"/>
      <c r="AH34" s="55"/>
      <c r="AI34" s="55"/>
      <c r="AJ34" s="55"/>
      <c r="AK34" s="55"/>
    </row>
    <row r="35" spans="1:37">
      <c r="A35">
        <v>20</v>
      </c>
      <c r="B35" t="s">
        <v>58</v>
      </c>
      <c r="H35" s="51">
        <f t="shared" si="2"/>
        <v>28.561936658172556</v>
      </c>
      <c r="I35" s="2">
        <f t="shared" si="3"/>
        <v>8.6212264995523729</v>
      </c>
      <c r="J35" s="2">
        <f>AA35*$J$10*$J$11</f>
        <v>6.9203437250199844</v>
      </c>
      <c r="K35" s="2">
        <f>AC35*$K$10*$K$11</f>
        <v>1.0805432333056575</v>
      </c>
      <c r="L35" s="2">
        <f t="shared" si="0"/>
        <v>9.1662899580238939E-3</v>
      </c>
      <c r="M35" s="51">
        <f t="shared" si="4"/>
        <v>39.228833931123056</v>
      </c>
      <c r="N35" s="51">
        <f t="shared" si="5"/>
        <v>84.422050337131651</v>
      </c>
      <c r="O35" s="55">
        <v>16</v>
      </c>
      <c r="P35" s="55">
        <v>28</v>
      </c>
      <c r="Q35" s="55">
        <v>34</v>
      </c>
      <c r="R35" s="55">
        <v>240</v>
      </c>
      <c r="S35" s="55">
        <v>81</v>
      </c>
      <c r="T35" s="55"/>
      <c r="U35" s="56">
        <v>22.12</v>
      </c>
      <c r="V35" s="55">
        <v>6.03</v>
      </c>
      <c r="W35" s="55">
        <v>4.0000000000000001E-3</v>
      </c>
      <c r="X35" s="55">
        <v>0.2</v>
      </c>
      <c r="Y35" s="56">
        <v>32.450000000000003</v>
      </c>
      <c r="Z35" s="56">
        <v>75.31</v>
      </c>
      <c r="AA35" s="56">
        <v>12.35</v>
      </c>
      <c r="AB35" s="55">
        <v>9.98</v>
      </c>
      <c r="AC35" s="55">
        <v>2.2599999999999998</v>
      </c>
      <c r="AD35" s="55">
        <v>0.1</v>
      </c>
      <c r="AE35" s="55"/>
      <c r="AF35" s="55"/>
      <c r="AG35" s="55"/>
      <c r="AH35" s="55"/>
      <c r="AI35" s="55"/>
      <c r="AJ35" s="55"/>
      <c r="AK35" s="55"/>
    </row>
    <row r="36" spans="1:37">
      <c r="A36">
        <v>21</v>
      </c>
      <c r="B36" s="55" t="s">
        <v>61</v>
      </c>
      <c r="H36" s="51">
        <f t="shared" si="2"/>
        <v>28.536112122315256</v>
      </c>
      <c r="I36" s="2">
        <f t="shared" si="3"/>
        <v>2.6878782452999102</v>
      </c>
      <c r="J36" s="2">
        <f>AA36*$J$10*$J$11</f>
        <v>16.698481215027979</v>
      </c>
      <c r="K36" s="2">
        <f>AC36*$K$10*$K$11</f>
        <v>0.6884877238761713</v>
      </c>
      <c r="L36" s="2">
        <f t="shared" si="0"/>
        <v>2.2915724895059737E-2</v>
      </c>
      <c r="M36" s="51">
        <f t="shared" si="4"/>
        <v>40.146045937634618</v>
      </c>
      <c r="N36" s="51">
        <f t="shared" si="5"/>
        <v>88.779920969048987</v>
      </c>
      <c r="O36" s="55">
        <v>14</v>
      </c>
      <c r="P36" s="55">
        <v>27</v>
      </c>
      <c r="Q36" s="55">
        <v>17</v>
      </c>
      <c r="R36" s="55">
        <v>98</v>
      </c>
      <c r="S36" s="55">
        <v>22</v>
      </c>
      <c r="T36" s="55"/>
      <c r="U36" s="56">
        <v>22.1</v>
      </c>
      <c r="V36" s="55">
        <v>1.88</v>
      </c>
      <c r="W36" s="55">
        <v>0.01</v>
      </c>
      <c r="X36" s="55">
        <v>0.33</v>
      </c>
      <c r="Y36" s="56">
        <v>24.93</v>
      </c>
      <c r="Z36" s="56">
        <v>66.73</v>
      </c>
      <c r="AA36" s="55">
        <v>29.8</v>
      </c>
      <c r="AB36" s="55">
        <v>1.97</v>
      </c>
      <c r="AC36" s="55">
        <v>1.44</v>
      </c>
      <c r="AD36" s="55">
        <v>0.06</v>
      </c>
      <c r="AE36" s="55"/>
      <c r="AF36" s="55"/>
      <c r="AG36" s="55"/>
      <c r="AH36" s="55"/>
      <c r="AI36" s="55"/>
      <c r="AJ36" s="55"/>
      <c r="AK36" s="55"/>
    </row>
    <row r="37" spans="1:37">
      <c r="A37">
        <v>22</v>
      </c>
      <c r="B37" t="s">
        <v>58</v>
      </c>
      <c r="H37" s="51">
        <f t="shared" si="2"/>
        <v>27.128674918092468</v>
      </c>
      <c r="I37" s="2">
        <f t="shared" si="3"/>
        <v>2.5020143240823631</v>
      </c>
      <c r="J37" s="2">
        <f>AA37*$J$10*$J$11</f>
        <v>9.9126219024780191</v>
      </c>
      <c r="K37" s="2">
        <f>AC37*$K$10*$K$11</f>
        <v>1.0757620685565177</v>
      </c>
      <c r="L37" s="2">
        <f t="shared" si="0"/>
        <v>2.2915724895059735E-3</v>
      </c>
      <c r="M37" s="51">
        <f t="shared" si="4"/>
        <v>39.588324528395361</v>
      </c>
      <c r="N37" s="51">
        <f t="shared" si="5"/>
        <v>80.20968931409422</v>
      </c>
      <c r="O37" s="55">
        <v>10</v>
      </c>
      <c r="P37" s="55">
        <v>14</v>
      </c>
      <c r="Q37" s="55">
        <v>33</v>
      </c>
      <c r="R37" s="55">
        <v>147</v>
      </c>
      <c r="S37" s="55">
        <v>22</v>
      </c>
      <c r="T37" s="55"/>
      <c r="U37" s="56">
        <v>21.01</v>
      </c>
      <c r="V37" s="55">
        <v>1.75</v>
      </c>
      <c r="W37" s="55">
        <v>1E-3</v>
      </c>
      <c r="Y37" s="56">
        <v>40.130000000000003</v>
      </c>
      <c r="Z37" s="56">
        <v>78.95</v>
      </c>
      <c r="AA37" s="56">
        <v>17.690000000000001</v>
      </c>
      <c r="AB37" s="55">
        <v>1.0900000000000001</v>
      </c>
      <c r="AC37" s="55">
        <v>2.25</v>
      </c>
      <c r="AD37" s="55" t="s">
        <v>59</v>
      </c>
      <c r="AE37" s="55"/>
      <c r="AF37" s="55"/>
      <c r="AG37" s="55"/>
      <c r="AH37" s="55"/>
      <c r="AI37" s="55"/>
      <c r="AJ37" s="55"/>
      <c r="AK37" s="55"/>
    </row>
    <row r="38" spans="1:37">
      <c r="A38">
        <v>23</v>
      </c>
      <c r="B38" t="s">
        <v>58</v>
      </c>
      <c r="H38" s="51">
        <f t="shared" si="2"/>
        <v>27.025376774663272</v>
      </c>
      <c r="I38" s="2">
        <f t="shared" si="3"/>
        <v>2.115989256938227</v>
      </c>
      <c r="J38" s="2">
        <f>AA38*$J$10*$J$11</f>
        <v>7.5087130295763407</v>
      </c>
      <c r="K38" s="2">
        <f>AC38*$K$10*$K$11</f>
        <v>1.8598730874154907</v>
      </c>
      <c r="L38" s="2">
        <f t="shared" si="0"/>
        <v>6.4164029706167261E-2</v>
      </c>
      <c r="M38" s="51">
        <f t="shared" si="4"/>
        <v>39.46304216982746</v>
      </c>
      <c r="N38" s="51">
        <f t="shared" si="5"/>
        <v>78.037158348126965</v>
      </c>
      <c r="O38" s="55">
        <v>7</v>
      </c>
      <c r="P38" s="55">
        <v>14</v>
      </c>
      <c r="Q38" s="55">
        <v>16</v>
      </c>
      <c r="R38" s="55">
        <v>113</v>
      </c>
      <c r="S38" s="55">
        <v>67</v>
      </c>
      <c r="T38" s="55"/>
      <c r="U38" s="56">
        <v>20.93</v>
      </c>
      <c r="V38" s="55">
        <v>1.48</v>
      </c>
      <c r="W38" s="55">
        <v>2.8000000000000001E-2</v>
      </c>
      <c r="X38" s="55">
        <v>0.33</v>
      </c>
      <c r="Y38" s="56">
        <v>38.6</v>
      </c>
      <c r="Z38" s="56">
        <v>79.28</v>
      </c>
      <c r="AA38" s="56">
        <v>13.4</v>
      </c>
      <c r="AB38" s="55">
        <v>3.14</v>
      </c>
      <c r="AC38" s="55">
        <v>3.89</v>
      </c>
      <c r="AD38" s="55">
        <v>0.19</v>
      </c>
      <c r="AE38" s="55"/>
      <c r="AF38" s="55"/>
      <c r="AG38" s="55"/>
      <c r="AH38" s="55"/>
      <c r="AI38" s="55"/>
      <c r="AJ38" s="55"/>
      <c r="AK38" s="55"/>
    </row>
    <row r="39" spans="1:37">
      <c r="A39">
        <v>24</v>
      </c>
      <c r="B39" s="55" t="s">
        <v>61</v>
      </c>
      <c r="H39" s="51">
        <f t="shared" si="2"/>
        <v>25.385518747724792</v>
      </c>
      <c r="I39" s="2">
        <f t="shared" si="3"/>
        <v>2.9452282900626678</v>
      </c>
      <c r="J39" s="2">
        <f>AA39*$J$10*$J$11</f>
        <v>13.851894484412473</v>
      </c>
      <c r="K39" s="2">
        <f>AC39*$K$10*$K$11</f>
        <v>2.0319950183845337</v>
      </c>
      <c r="L39" s="2">
        <f t="shared" si="0"/>
        <v>5.728931223764934E-2</v>
      </c>
      <c r="M39" s="51">
        <f t="shared" si="4"/>
        <v>40.178820262497595</v>
      </c>
      <c r="N39" s="51">
        <f t="shared" si="5"/>
        <v>84.450746115319703</v>
      </c>
      <c r="O39" s="55">
        <v>8</v>
      </c>
      <c r="P39" s="55">
        <v>23</v>
      </c>
      <c r="Q39" s="55">
        <v>23</v>
      </c>
      <c r="R39" s="55">
        <v>96</v>
      </c>
      <c r="S39" s="55">
        <v>61</v>
      </c>
      <c r="T39" s="55"/>
      <c r="U39" s="56">
        <v>19.66</v>
      </c>
      <c r="V39" s="55">
        <v>2.06</v>
      </c>
      <c r="W39" s="55">
        <v>2.5000000000000001E-2</v>
      </c>
      <c r="X39" s="55">
        <v>0.65</v>
      </c>
      <c r="Y39" s="56">
        <v>27.19</v>
      </c>
      <c r="Z39" s="56">
        <v>62.38</v>
      </c>
      <c r="AA39" s="56">
        <v>24.72</v>
      </c>
      <c r="AB39" s="55">
        <v>8.4600000000000009</v>
      </c>
      <c r="AC39" s="55">
        <v>4.25</v>
      </c>
      <c r="AD39" s="55">
        <v>0.01</v>
      </c>
      <c r="AE39" s="55"/>
      <c r="AF39" s="55"/>
      <c r="AG39" s="55"/>
      <c r="AH39" s="55"/>
      <c r="AI39" s="55"/>
      <c r="AJ39" s="55"/>
      <c r="AK39" s="55"/>
    </row>
    <row r="40" spans="1:37">
      <c r="A40">
        <v>25</v>
      </c>
      <c r="B40" s="55" t="s">
        <v>61</v>
      </c>
      <c r="H40" s="51">
        <f t="shared" si="2"/>
        <v>23.254994539497638</v>
      </c>
      <c r="I40" s="2">
        <f t="shared" si="3"/>
        <v>4.3463563115487913</v>
      </c>
      <c r="J40" s="2">
        <f>AA40*$J$10*$J$11</f>
        <v>16.698481215027979</v>
      </c>
      <c r="K40" s="2">
        <f>AC40*$K$10*$K$11</f>
        <v>0.37293085043292612</v>
      </c>
      <c r="L40" s="2">
        <f t="shared" si="0"/>
        <v>9.1662899580238946E-2</v>
      </c>
      <c r="M40" s="51">
        <f t="shared" si="4"/>
        <v>39.93782940927148</v>
      </c>
      <c r="N40" s="51">
        <f t="shared" si="5"/>
        <v>84.702255225359053</v>
      </c>
      <c r="O40" s="55">
        <v>10</v>
      </c>
      <c r="P40" s="55">
        <v>27</v>
      </c>
      <c r="Q40" s="55">
        <v>18</v>
      </c>
      <c r="R40" s="55">
        <v>73</v>
      </c>
      <c r="S40" s="55">
        <v>34</v>
      </c>
      <c r="T40" s="55"/>
      <c r="U40" s="56">
        <v>18.010000000000002</v>
      </c>
      <c r="V40" s="55">
        <v>3.04</v>
      </c>
      <c r="W40" s="55">
        <v>0.04</v>
      </c>
      <c r="X40" s="55">
        <v>0.64</v>
      </c>
      <c r="Y40" s="56">
        <v>34.119999999999997</v>
      </c>
      <c r="Z40" s="56">
        <v>65.3</v>
      </c>
      <c r="AA40" s="56">
        <v>29.8</v>
      </c>
      <c r="AB40" s="55">
        <v>3.77</v>
      </c>
      <c r="AC40" s="55">
        <v>0.78</v>
      </c>
      <c r="AD40" s="55">
        <v>0.34</v>
      </c>
      <c r="AE40" s="55"/>
      <c r="AF40" s="55"/>
      <c r="AG40" s="55"/>
      <c r="AH40" s="55"/>
      <c r="AI40" s="55"/>
      <c r="AJ40" s="55"/>
      <c r="AK40" s="55"/>
    </row>
    <row r="41" spans="1:37">
      <c r="A41">
        <v>26</v>
      </c>
      <c r="B41" s="67" t="s">
        <v>58</v>
      </c>
      <c r="C41" s="67"/>
      <c r="D41" s="67"/>
      <c r="E41" s="67"/>
      <c r="F41" s="67"/>
      <c r="G41" s="67"/>
      <c r="H41" s="69">
        <f t="shared" si="2"/>
        <v>19.72994539497634</v>
      </c>
      <c r="I41" s="70">
        <f t="shared" si="3"/>
        <v>2.8880393912264992</v>
      </c>
      <c r="J41" s="70">
        <f>AA41*$J$10*$J$11</f>
        <v>12.591103117505996</v>
      </c>
      <c r="K41" s="70">
        <f>AC41*$K$10*$K$11</f>
        <v>5.259281224054086</v>
      </c>
      <c r="L41" s="70">
        <f t="shared" si="0"/>
        <v>2.2915724895059737E-2</v>
      </c>
      <c r="M41" s="69">
        <f t="shared" si="4"/>
        <v>41.016657593362496</v>
      </c>
      <c r="N41" s="69">
        <f t="shared" si="5"/>
        <v>81.507942446020479</v>
      </c>
      <c r="O41" s="71">
        <v>10</v>
      </c>
      <c r="P41" s="71">
        <v>7</v>
      </c>
      <c r="Q41" s="71">
        <v>21</v>
      </c>
      <c r="R41" s="71">
        <v>251</v>
      </c>
      <c r="S41" s="71">
        <v>34</v>
      </c>
      <c r="T41" s="71"/>
      <c r="U41" s="72">
        <v>15.28</v>
      </c>
      <c r="V41" s="71">
        <v>2.02</v>
      </c>
      <c r="W41" s="71">
        <v>0.01</v>
      </c>
      <c r="X41" s="71">
        <v>0.2</v>
      </c>
      <c r="Y41" s="72">
        <v>43.42</v>
      </c>
      <c r="Z41" s="72">
        <v>63.06</v>
      </c>
      <c r="AA41" s="72">
        <v>22.47</v>
      </c>
      <c r="AB41" s="71">
        <v>3.31</v>
      </c>
      <c r="AC41" s="71">
        <v>11</v>
      </c>
      <c r="AD41" s="71">
        <v>0.12</v>
      </c>
      <c r="AE41" s="55"/>
      <c r="AF41" s="55"/>
      <c r="AG41" s="55"/>
      <c r="AH41" s="55"/>
      <c r="AI41" s="55"/>
      <c r="AJ41" s="55"/>
      <c r="AK41" s="55"/>
    </row>
    <row r="42" spans="1:37">
      <c r="A42">
        <v>27</v>
      </c>
      <c r="B42" t="s">
        <v>62</v>
      </c>
      <c r="H42" s="51">
        <f t="shared" si="2"/>
        <v>18.54201674554059</v>
      </c>
      <c r="I42" s="2">
        <f t="shared" si="3"/>
        <v>7.5918263205013412</v>
      </c>
      <c r="J42" s="2">
        <f>AA42*$J$10*$J$11</f>
        <v>17.83599520383693</v>
      </c>
      <c r="K42" s="2">
        <f>AC42*$K$10*$K$11</f>
        <v>3.6002170561024789</v>
      </c>
      <c r="L42" s="2">
        <f t="shared" si="0"/>
        <v>0.32082014853083629</v>
      </c>
      <c r="M42" s="51">
        <f t="shared" si="4"/>
        <v>40.679507077668497</v>
      </c>
      <c r="N42" s="51">
        <f t="shared" si="5"/>
        <v>88.570382552180675</v>
      </c>
      <c r="O42">
        <v>8</v>
      </c>
      <c r="P42">
        <v>30</v>
      </c>
      <c r="Q42">
        <v>14</v>
      </c>
      <c r="R42">
        <v>42</v>
      </c>
      <c r="S42">
        <v>56</v>
      </c>
      <c r="U42" s="51">
        <v>14.36</v>
      </c>
      <c r="V42">
        <v>5.31</v>
      </c>
      <c r="W42">
        <v>0.14000000000000001</v>
      </c>
      <c r="Y42" s="51">
        <v>30.33</v>
      </c>
      <c r="Z42" s="51">
        <v>48.6</v>
      </c>
      <c r="AA42" s="51">
        <v>31.83</v>
      </c>
      <c r="AB42" s="51">
        <v>10.93</v>
      </c>
      <c r="AC42" s="2">
        <v>7.53</v>
      </c>
      <c r="AD42" s="2">
        <v>1.1100000000000001</v>
      </c>
      <c r="AK42" s="55"/>
    </row>
    <row r="43" spans="1:37">
      <c r="A43">
        <v>28</v>
      </c>
      <c r="B43" t="s">
        <v>62</v>
      </c>
      <c r="H43" s="51">
        <f t="shared" si="2"/>
        <v>14.47465234801602</v>
      </c>
      <c r="I43" s="2">
        <f t="shared" si="3"/>
        <v>9.3646821844225592</v>
      </c>
      <c r="J43" s="2">
        <f>AA43*$J$10*$J$11</f>
        <v>14.770871302957636</v>
      </c>
      <c r="K43" s="2">
        <f>AC43*$K$10*$K$11</f>
        <v>2.4527375163088605</v>
      </c>
      <c r="L43" s="2">
        <f t="shared" si="0"/>
        <v>5.4997739748143364E-2</v>
      </c>
      <c r="M43" s="51">
        <f t="shared" si="4"/>
        <v>40.215290199110093</v>
      </c>
      <c r="N43" s="51">
        <f t="shared" si="5"/>
        <v>81.333231290563305</v>
      </c>
      <c r="O43">
        <v>11</v>
      </c>
      <c r="P43">
        <v>37</v>
      </c>
      <c r="Q43">
        <v>11</v>
      </c>
      <c r="R43">
        <v>37</v>
      </c>
      <c r="S43">
        <v>61</v>
      </c>
      <c r="U43" s="51">
        <v>11.21</v>
      </c>
      <c r="V43">
        <v>6.55</v>
      </c>
      <c r="W43">
        <v>2.4E-2</v>
      </c>
      <c r="X43">
        <v>0.3</v>
      </c>
      <c r="Y43" s="51">
        <v>43.82</v>
      </c>
      <c r="Z43" s="51">
        <v>34.39</v>
      </c>
      <c r="AA43" s="51">
        <v>26.36</v>
      </c>
      <c r="AB43" s="51">
        <v>33.659999999999997</v>
      </c>
      <c r="AC43" s="2">
        <v>5.13</v>
      </c>
      <c r="AD43" s="2">
        <v>1.44</v>
      </c>
    </row>
    <row r="44" spans="1:37">
      <c r="A44">
        <v>29</v>
      </c>
      <c r="B44" t="s">
        <v>62</v>
      </c>
      <c r="H44" s="51">
        <f t="shared" si="2"/>
        <v>13.777389879868949</v>
      </c>
      <c r="I44" s="2">
        <f t="shared" si="3"/>
        <v>11.595049239033122</v>
      </c>
      <c r="J44" s="2">
        <f>AA44*$J$10*$J$11</f>
        <v>13.4484412470024</v>
      </c>
      <c r="K44" s="2">
        <f>AC44*$K$10*$K$11</f>
        <v>3.7197461748309815</v>
      </c>
      <c r="L44" s="2">
        <f t="shared" si="0"/>
        <v>0.11457862447529868</v>
      </c>
      <c r="M44" s="51">
        <f t="shared" si="4"/>
        <v>40.472020320863855</v>
      </c>
      <c r="N44" s="51">
        <f t="shared" si="5"/>
        <v>83.127225486074607</v>
      </c>
      <c r="O44">
        <v>16</v>
      </c>
      <c r="P44">
        <v>78</v>
      </c>
      <c r="Q44">
        <v>20</v>
      </c>
      <c r="R44">
        <v>811</v>
      </c>
      <c r="S44">
        <v>57</v>
      </c>
      <c r="U44" s="51">
        <v>10.67</v>
      </c>
      <c r="V44">
        <v>8.11</v>
      </c>
      <c r="W44">
        <v>0.05</v>
      </c>
      <c r="X44">
        <v>0.36</v>
      </c>
      <c r="Y44" s="51">
        <v>42.93</v>
      </c>
      <c r="Z44" s="51">
        <v>44.05</v>
      </c>
      <c r="AA44" s="51">
        <v>24</v>
      </c>
      <c r="AB44" s="51">
        <v>23.69</v>
      </c>
      <c r="AC44" s="2">
        <v>7.78</v>
      </c>
      <c r="AD44" s="2">
        <v>0.47</v>
      </c>
    </row>
    <row r="45" spans="1:37">
      <c r="A45">
        <v>30</v>
      </c>
      <c r="B45" t="s">
        <v>62</v>
      </c>
      <c r="H45" s="51">
        <f t="shared" si="2"/>
        <v>13.415846377866766</v>
      </c>
      <c r="I45" s="2">
        <f t="shared" si="3"/>
        <v>12.567260519247982</v>
      </c>
      <c r="J45" s="2">
        <f>AA45*$J$10*$J$11</f>
        <v>10.938065547561951</v>
      </c>
      <c r="K45" s="2">
        <f>AC45*$K$10*$K$11</f>
        <v>3.4233139603842964</v>
      </c>
      <c r="L45" s="2">
        <f t="shared" si="0"/>
        <v>3.8956732321601552E-2</v>
      </c>
      <c r="M45" s="51">
        <f t="shared" si="4"/>
        <v>39.783029139255476</v>
      </c>
      <c r="N45" s="51">
        <f t="shared" si="5"/>
        <v>80.166472276638075</v>
      </c>
      <c r="O45">
        <v>6</v>
      </c>
      <c r="P45">
        <v>45</v>
      </c>
      <c r="Q45">
        <v>20</v>
      </c>
      <c r="R45">
        <v>42</v>
      </c>
      <c r="S45">
        <v>72</v>
      </c>
      <c r="U45" s="51">
        <v>10.39</v>
      </c>
      <c r="V45">
        <v>8.7899999999999991</v>
      </c>
      <c r="W45">
        <v>1.7000000000000001E-2</v>
      </c>
      <c r="X45">
        <v>0.38</v>
      </c>
      <c r="Y45" s="51">
        <v>43.8</v>
      </c>
      <c r="Z45" s="51">
        <v>36.950000000000003</v>
      </c>
      <c r="AA45" s="51">
        <v>19.52</v>
      </c>
      <c r="AB45" s="51">
        <v>35.07</v>
      </c>
      <c r="AC45" s="2">
        <v>7.16</v>
      </c>
      <c r="AD45" s="2">
        <v>1.49</v>
      </c>
    </row>
    <row r="46" spans="1:37">
      <c r="A46">
        <v>31</v>
      </c>
      <c r="B46" t="s">
        <v>62</v>
      </c>
      <c r="H46" s="51">
        <f t="shared" si="2"/>
        <v>11.775988350928285</v>
      </c>
      <c r="I46" s="2">
        <f t="shared" si="3"/>
        <v>10.122435094001789</v>
      </c>
      <c r="J46" s="2">
        <f>AA46*$J$10*$J$11</f>
        <v>13.218697042366109</v>
      </c>
      <c r="K46" s="2">
        <f>AC46*$K$10*$K$11</f>
        <v>1.1044490570513581</v>
      </c>
      <c r="L46" s="2">
        <f t="shared" si="0"/>
        <v>0.29790442363577657</v>
      </c>
      <c r="M46" s="51">
        <f t="shared" si="4"/>
        <v>39.201380554972559</v>
      </c>
      <c r="N46" s="51">
        <f t="shared" si="5"/>
        <v>75.720854522955875</v>
      </c>
      <c r="O46">
        <v>111</v>
      </c>
      <c r="P46">
        <v>55</v>
      </c>
      <c r="Q46">
        <v>18</v>
      </c>
      <c r="R46">
        <v>65</v>
      </c>
      <c r="S46">
        <v>22</v>
      </c>
      <c r="U46">
        <v>9.1199999999999992</v>
      </c>
      <c r="V46">
        <v>7.08</v>
      </c>
      <c r="W46">
        <v>0.13</v>
      </c>
      <c r="X46">
        <v>0.55000000000000004</v>
      </c>
      <c r="Y46" s="51">
        <v>55.12</v>
      </c>
      <c r="Z46" s="51">
        <v>53.57</v>
      </c>
      <c r="AA46" s="51">
        <v>23.59</v>
      </c>
      <c r="AB46" s="51">
        <v>18.739999999999998</v>
      </c>
      <c r="AC46" s="2">
        <v>2.31</v>
      </c>
      <c r="AD46" s="2">
        <v>1.79</v>
      </c>
    </row>
    <row r="47" spans="1:37">
      <c r="A47">
        <v>32</v>
      </c>
      <c r="B47" t="s">
        <v>62</v>
      </c>
      <c r="H47" s="51">
        <f t="shared" si="2"/>
        <v>9.6196396068438315</v>
      </c>
      <c r="I47" s="2">
        <f t="shared" si="3"/>
        <v>9.7793017009847798</v>
      </c>
      <c r="J47" s="2">
        <f>AA47*$J$10*$J$11</f>
        <v>15.930799360511593</v>
      </c>
      <c r="K47" s="2">
        <f>AC47*$K$10*$K$11</f>
        <v>2.7635132250029657</v>
      </c>
      <c r="L47" s="2">
        <f t="shared" si="0"/>
        <v>0.32082014853083629</v>
      </c>
      <c r="M47" s="51">
        <f t="shared" si="4"/>
        <v>39.703172701699529</v>
      </c>
      <c r="N47" s="51">
        <f t="shared" si="5"/>
        <v>78.117246743573531</v>
      </c>
      <c r="O47">
        <v>8</v>
      </c>
      <c r="P47">
        <v>55</v>
      </c>
      <c r="Q47">
        <v>7</v>
      </c>
      <c r="R47">
        <v>32</v>
      </c>
      <c r="S47">
        <v>67</v>
      </c>
      <c r="U47">
        <v>7.45</v>
      </c>
      <c r="V47">
        <v>6.84</v>
      </c>
      <c r="W47">
        <v>0.14000000000000001</v>
      </c>
      <c r="X47">
        <v>1.23</v>
      </c>
      <c r="Y47" s="51">
        <v>52.36</v>
      </c>
      <c r="Z47" s="51">
        <v>39.729999999999997</v>
      </c>
      <c r="AA47" s="51">
        <v>28.43</v>
      </c>
      <c r="AB47" s="51">
        <v>23.64</v>
      </c>
      <c r="AC47" s="2">
        <v>5.78</v>
      </c>
      <c r="AD47" s="2">
        <v>2.2799999999999998</v>
      </c>
    </row>
    <row r="48" spans="1:37">
      <c r="A48">
        <v>33</v>
      </c>
      <c r="B48" t="s">
        <v>62</v>
      </c>
      <c r="H48" s="51">
        <f t="shared" si="2"/>
        <v>9.4646923917000372</v>
      </c>
      <c r="I48" s="2">
        <f t="shared" si="3"/>
        <v>15.741244404655324</v>
      </c>
      <c r="J48" s="2">
        <f>AA48*$J$10*$J$11</f>
        <v>12.865675459632296</v>
      </c>
      <c r="K48" s="2">
        <f>AC48*$K$10*$K$11</f>
        <v>3.6958403510852813</v>
      </c>
      <c r="L48" s="2">
        <f t="shared" si="0"/>
        <v>0.1374943493703584</v>
      </c>
      <c r="M48" s="51">
        <f t="shared" si="4"/>
        <v>40.28885536941214</v>
      </c>
      <c r="N48" s="51">
        <f t="shared" si="5"/>
        <v>82.193802325855444</v>
      </c>
      <c r="O48">
        <v>7</v>
      </c>
      <c r="P48">
        <v>42</v>
      </c>
      <c r="Q48">
        <v>13</v>
      </c>
      <c r="R48">
        <v>49</v>
      </c>
      <c r="S48">
        <v>72</v>
      </c>
      <c r="U48">
        <v>7.33</v>
      </c>
      <c r="V48">
        <v>11.01</v>
      </c>
      <c r="W48">
        <v>0.06</v>
      </c>
      <c r="X48">
        <v>0.26</v>
      </c>
      <c r="Y48" s="51">
        <v>43.03</v>
      </c>
      <c r="Z48" s="51">
        <v>27.67</v>
      </c>
      <c r="AA48" s="51">
        <v>22.96</v>
      </c>
      <c r="AB48" s="51">
        <v>40.99</v>
      </c>
      <c r="AC48" s="2">
        <v>7.73</v>
      </c>
      <c r="AD48" s="2">
        <v>0.65</v>
      </c>
    </row>
    <row r="49" spans="1:30">
      <c r="A49">
        <v>34</v>
      </c>
      <c r="B49" t="s">
        <v>62</v>
      </c>
      <c r="H49" s="51">
        <f t="shared" si="2"/>
        <v>7.8635711685475069</v>
      </c>
      <c r="I49" s="2">
        <f t="shared" si="3"/>
        <v>15.097869292748433</v>
      </c>
      <c r="J49" s="2">
        <f>AA49*$J$10*$J$11</f>
        <v>10.125555555555557</v>
      </c>
      <c r="K49" s="2">
        <f>AC49*$K$10*$K$11</f>
        <v>4.3747657454631721</v>
      </c>
      <c r="L49" s="2">
        <f t="shared" si="0"/>
        <v>0.22915724895059736</v>
      </c>
      <c r="M49" s="51">
        <f t="shared" si="4"/>
        <v>39.797566492271038</v>
      </c>
      <c r="N49" s="51">
        <f t="shared" si="5"/>
        <v>77.48848550353631</v>
      </c>
      <c r="O49">
        <v>8</v>
      </c>
      <c r="P49">
        <v>50</v>
      </c>
      <c r="Q49">
        <v>25</v>
      </c>
      <c r="R49">
        <v>49</v>
      </c>
      <c r="S49">
        <v>78</v>
      </c>
      <c r="U49">
        <v>6.09</v>
      </c>
      <c r="V49">
        <v>10.56</v>
      </c>
      <c r="W49">
        <v>0.1</v>
      </c>
      <c r="X49">
        <v>0.35</v>
      </c>
      <c r="Y49" s="51">
        <v>48.51</v>
      </c>
      <c r="Z49" s="51">
        <v>28.4</v>
      </c>
      <c r="AA49" s="51">
        <v>18.07</v>
      </c>
      <c r="AB49" s="51">
        <v>42.67</v>
      </c>
      <c r="AC49" s="2">
        <v>9.15</v>
      </c>
      <c r="AD49" s="2">
        <v>1.1100000000000001</v>
      </c>
    </row>
    <row r="50" spans="1:30">
      <c r="A50">
        <v>35</v>
      </c>
      <c r="B50" t="s">
        <v>62</v>
      </c>
      <c r="H50" s="51">
        <f t="shared" si="2"/>
        <v>3.6541718238077907</v>
      </c>
      <c r="I50" s="2">
        <f t="shared" si="3"/>
        <v>8.1065264100268575</v>
      </c>
      <c r="J50" s="2">
        <f>AA50*$J$10*$J$11</f>
        <v>9.6996882494004808</v>
      </c>
      <c r="K50" s="2">
        <f>AC50*$K$10*$K$11</f>
        <v>4.2552366267346695</v>
      </c>
      <c r="L50" s="2">
        <f t="shared" si="0"/>
        <v>0.18332579916047789</v>
      </c>
      <c r="M50" s="51">
        <f t="shared" si="4"/>
        <v>40.081310590471098</v>
      </c>
      <c r="N50" s="51">
        <f t="shared" si="5"/>
        <v>65.980259499601374</v>
      </c>
      <c r="O50">
        <v>14</v>
      </c>
      <c r="P50">
        <v>45</v>
      </c>
      <c r="Q50">
        <v>18</v>
      </c>
      <c r="R50">
        <v>73</v>
      </c>
      <c r="S50">
        <v>72</v>
      </c>
      <c r="U50">
        <v>2.83</v>
      </c>
      <c r="V50">
        <v>5.67</v>
      </c>
      <c r="W50">
        <v>0.08</v>
      </c>
      <c r="X50">
        <v>0.46</v>
      </c>
      <c r="Y50" s="51">
        <v>73.2</v>
      </c>
      <c r="Z50" s="51">
        <v>42.34</v>
      </c>
      <c r="AA50" s="51">
        <v>17.309999999999999</v>
      </c>
      <c r="AB50" s="51">
        <v>30.59</v>
      </c>
      <c r="AC50" s="2">
        <v>8.9</v>
      </c>
      <c r="AD50" s="2">
        <v>0.85</v>
      </c>
    </row>
    <row r="51" spans="1:30">
      <c r="A51">
        <v>36</v>
      </c>
      <c r="B51" t="s">
        <v>62</v>
      </c>
      <c r="H51" s="51">
        <f t="shared" si="2"/>
        <v>3.5250491445212964</v>
      </c>
      <c r="I51" s="2">
        <f t="shared" si="3"/>
        <v>6.4766427931960608</v>
      </c>
      <c r="J51" s="2">
        <f>AA51*$J$10*$J$11</f>
        <v>28.180087929656274</v>
      </c>
      <c r="K51" s="2">
        <f>AC51*$K$10*$K$11</f>
        <v>8.9551215751393674</v>
      </c>
      <c r="L51" s="2">
        <f t="shared" si="0"/>
        <v>0.16041007426541815</v>
      </c>
      <c r="M51" s="51">
        <f t="shared" si="4"/>
        <v>43.285780582243071</v>
      </c>
      <c r="N51" s="51">
        <f t="shared" si="5"/>
        <v>90.583092099021485</v>
      </c>
      <c r="O51">
        <v>6</v>
      </c>
      <c r="P51">
        <v>42</v>
      </c>
      <c r="Q51">
        <v>17</v>
      </c>
      <c r="R51">
        <v>40</v>
      </c>
      <c r="S51">
        <v>56</v>
      </c>
      <c r="U51">
        <v>2.73</v>
      </c>
      <c r="V51">
        <v>4.53</v>
      </c>
      <c r="W51">
        <v>7.0000000000000007E-2</v>
      </c>
      <c r="X51">
        <v>0.63</v>
      </c>
      <c r="Y51" s="51">
        <v>63.4</v>
      </c>
      <c r="Z51" s="51">
        <v>18.73</v>
      </c>
      <c r="AA51" s="51">
        <v>50.29</v>
      </c>
      <c r="AB51" s="51">
        <v>11.14</v>
      </c>
      <c r="AC51" s="51">
        <v>18.73</v>
      </c>
      <c r="AD51" s="2">
        <v>1.1399999999999999</v>
      </c>
    </row>
  </sheetData>
  <mergeCells count="4">
    <mergeCell ref="AH11:AK11"/>
    <mergeCell ref="BB11:BF11"/>
    <mergeCell ref="BG11:BK11"/>
    <mergeCell ref="BX12:C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2011-05-28T20:25:17Z</dcterms:created>
  <dcterms:modified xsi:type="dcterms:W3CDTF">2011-05-28T20:27:12Z</dcterms:modified>
</cp:coreProperties>
</file>