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7740"/>
  </bookViews>
  <sheets>
    <sheet name="Sheet1" sheetId="1" r:id="rId1"/>
    <sheet name="Pracejus total" sheetId="2" r:id="rId2"/>
    <sheet name="Pracejus Summary" sheetId="6" r:id="rId3"/>
    <sheet name="Al_Ti" sheetId="11" r:id="rId4"/>
    <sheet name="Al_Ce" sheetId="12" r:id="rId5"/>
    <sheet name="Al_Eu" sheetId="14" r:id="rId6"/>
    <sheet name="Varentsov" sheetId="13" r:id="rId7"/>
    <sheet name="Sheet2" sheetId="15" r:id="rId8"/>
    <sheet name="Sheet3" sheetId="16" r:id="rId9"/>
  </sheets>
  <calcPr calcId="125725"/>
</workbook>
</file>

<file path=xl/calcChain.xml><?xml version="1.0" encoding="utf-8"?>
<calcChain xmlns="http://schemas.openxmlformats.org/spreadsheetml/2006/main">
  <c r="AE13" i="1"/>
  <c r="AG13"/>
  <c r="AF13"/>
  <c r="AD13"/>
  <c r="AB13"/>
  <c r="Y13"/>
  <c r="X13"/>
  <c r="W13"/>
  <c r="U13"/>
  <c r="S13"/>
  <c r="M13"/>
  <c r="G10"/>
  <c r="F10"/>
  <c r="G9"/>
  <c r="F9"/>
  <c r="G8"/>
  <c r="G7"/>
  <c r="J5"/>
  <c r="G6"/>
  <c r="F8"/>
  <c r="F7"/>
  <c r="F6"/>
  <c r="AA13"/>
  <c r="C13"/>
  <c r="AI32"/>
  <c r="AH32"/>
  <c r="AG32"/>
  <c r="AE32"/>
  <c r="AA32"/>
  <c r="Y32"/>
  <c r="T32"/>
  <c r="P32"/>
  <c r="M32"/>
  <c r="L32"/>
  <c r="K32"/>
  <c r="J32"/>
  <c r="I32"/>
  <c r="H32"/>
  <c r="G32"/>
  <c r="F32"/>
  <c r="E32"/>
  <c r="D32"/>
  <c r="C32"/>
  <c r="BI14" l="1"/>
  <c r="BH14"/>
  <c r="BG14"/>
  <c r="BF14"/>
  <c r="BE14"/>
  <c r="BD14"/>
  <c r="BB14"/>
  <c r="BA14"/>
  <c r="AZ14"/>
  <c r="AY14"/>
  <c r="AX14"/>
  <c r="AW14"/>
  <c r="AV14"/>
  <c r="AT14"/>
  <c r="AN14"/>
  <c r="AM14"/>
  <c r="AL14"/>
  <c r="AK14"/>
  <c r="AI14"/>
  <c r="AH14"/>
  <c r="AG14"/>
  <c r="AF14"/>
  <c r="AD14"/>
  <c r="AB14"/>
  <c r="AA14"/>
  <c r="X14"/>
  <c r="W14"/>
  <c r="U14"/>
  <c r="T14"/>
  <c r="T13" s="1"/>
  <c r="S14"/>
  <c r="R14"/>
  <c r="R13" s="1"/>
  <c r="P14"/>
  <c r="P13" s="1"/>
  <c r="N14"/>
  <c r="N13" s="1"/>
  <c r="L14"/>
  <c r="L13" s="1"/>
  <c r="K14"/>
  <c r="K13" s="1"/>
  <c r="J14"/>
  <c r="J13" s="1"/>
  <c r="I14"/>
  <c r="I13" s="1"/>
  <c r="H14"/>
  <c r="H13" s="1"/>
  <c r="G14"/>
  <c r="G13" s="1"/>
  <c r="F14"/>
  <c r="F13" s="1"/>
  <c r="E14"/>
  <c r="E13" s="1"/>
  <c r="D14"/>
  <c r="D13" s="1"/>
  <c r="C14"/>
  <c r="B9" i="13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8"/>
  <c r="M8" s="1"/>
  <c r="O6"/>
  <c r="E25" i="6"/>
  <c r="E40" s="1"/>
  <c r="D25"/>
  <c r="C25"/>
  <c r="C40" s="1"/>
  <c r="L25"/>
  <c r="K25"/>
  <c r="K40" s="1"/>
  <c r="J25"/>
  <c r="J40" s="1"/>
  <c r="I25"/>
  <c r="I40" s="1"/>
  <c r="H25"/>
  <c r="H40" s="1"/>
  <c r="G25"/>
  <c r="D40"/>
  <c r="F25"/>
  <c r="AO40"/>
  <c r="AI40"/>
  <c r="AH40"/>
  <c r="AG40"/>
  <c r="AF40"/>
  <c r="AD40"/>
  <c r="AC40"/>
  <c r="AB40"/>
  <c r="AA40"/>
  <c r="Y40"/>
  <c r="X40"/>
  <c r="W40"/>
  <c r="V40"/>
  <c r="U40"/>
  <c r="S40"/>
  <c r="R40"/>
  <c r="Q40"/>
  <c r="P40"/>
  <c r="O40"/>
  <c r="F40"/>
  <c r="G40"/>
  <c r="L40"/>
  <c r="AW28"/>
  <c r="AW35"/>
  <c r="AW39"/>
  <c r="AW29"/>
  <c r="AW33"/>
  <c r="AW38"/>
  <c r="AW37"/>
  <c r="AW24"/>
  <c r="AW25"/>
  <c r="AW36"/>
  <c r="AW31"/>
  <c r="AW23"/>
  <c r="AW32"/>
  <c r="AW34"/>
  <c r="AW27"/>
  <c r="AW30"/>
  <c r="AW26"/>
  <c r="AQ28"/>
  <c r="AR28"/>
  <c r="AT28"/>
  <c r="AU28"/>
  <c r="AV28"/>
  <c r="AY28"/>
  <c r="AQ35"/>
  <c r="AR35"/>
  <c r="AT35"/>
  <c r="AU35"/>
  <c r="AV35"/>
  <c r="AY35"/>
  <c r="AQ39"/>
  <c r="AR39"/>
  <c r="AT39"/>
  <c r="AU39"/>
  <c r="AV39"/>
  <c r="AY39"/>
  <c r="AQ29"/>
  <c r="AR29"/>
  <c r="AT29"/>
  <c r="AU29"/>
  <c r="AV29"/>
  <c r="AY29"/>
  <c r="AQ33"/>
  <c r="AR33"/>
  <c r="AT33"/>
  <c r="AU33"/>
  <c r="AV33"/>
  <c r="AY33"/>
  <c r="AQ38"/>
  <c r="AR38"/>
  <c r="AT38"/>
  <c r="AU38"/>
  <c r="AV38"/>
  <c r="AY38"/>
  <c r="AQ37"/>
  <c r="AR37"/>
  <c r="AT37"/>
  <c r="AU37"/>
  <c r="AV37"/>
  <c r="AY37"/>
  <c r="AQ24"/>
  <c r="AR24"/>
  <c r="AT24"/>
  <c r="AU24"/>
  <c r="AV24"/>
  <c r="AY24"/>
  <c r="AQ25"/>
  <c r="AR25"/>
  <c r="AT25"/>
  <c r="AU25"/>
  <c r="AV25"/>
  <c r="AY25"/>
  <c r="AQ36"/>
  <c r="AR36"/>
  <c r="AT36"/>
  <c r="AU36"/>
  <c r="AV36"/>
  <c r="AY36"/>
  <c r="AQ31"/>
  <c r="AR31"/>
  <c r="AT31"/>
  <c r="AU31"/>
  <c r="AV31"/>
  <c r="AY31"/>
  <c r="AQ23"/>
  <c r="AR23"/>
  <c r="AT23"/>
  <c r="AU23"/>
  <c r="AV23"/>
  <c r="AY23"/>
  <c r="AQ32"/>
  <c r="AR32"/>
  <c r="AT32"/>
  <c r="AU32"/>
  <c r="AV32"/>
  <c r="AY32"/>
  <c r="AQ34"/>
  <c r="AR34"/>
  <c r="AT34"/>
  <c r="AU34"/>
  <c r="AV34"/>
  <c r="AY34"/>
  <c r="AQ27"/>
  <c r="AR27"/>
  <c r="AT27"/>
  <c r="AU27"/>
  <c r="AV27"/>
  <c r="AY27"/>
  <c r="AQ30"/>
  <c r="AR30"/>
  <c r="AT30"/>
  <c r="AU30"/>
  <c r="AV30"/>
  <c r="AY30"/>
  <c r="AY26"/>
  <c r="AV26"/>
  <c r="AU26"/>
  <c r="AT26"/>
  <c r="AR26"/>
  <c r="AQ26"/>
  <c r="BB27" l="1"/>
  <c r="BB32"/>
  <c r="AU40"/>
  <c r="AY40"/>
  <c r="AR40"/>
  <c r="AT40"/>
  <c r="AV40"/>
  <c r="AQ40"/>
  <c r="AW40"/>
  <c r="BA27"/>
  <c r="AS24"/>
  <c r="AZ24" s="1"/>
  <c r="AS37"/>
  <c r="AZ37" s="1"/>
  <c r="AS33"/>
  <c r="AZ33" s="1"/>
  <c r="BA39"/>
  <c r="BA28"/>
  <c r="AS28"/>
  <c r="AZ28" s="1"/>
  <c r="AS23"/>
  <c r="AZ23" s="1"/>
  <c r="BA25"/>
  <c r="BA30"/>
  <c r="AS30"/>
  <c r="AZ30" s="1"/>
  <c r="BA23"/>
  <c r="BB23"/>
  <c r="BA36"/>
  <c r="AS36"/>
  <c r="AZ36" s="1"/>
  <c r="BA24"/>
  <c r="BB38"/>
  <c r="BA32"/>
  <c r="BA33"/>
  <c r="BB26"/>
  <c r="BA31"/>
  <c r="AS25"/>
  <c r="AZ25" s="1"/>
  <c r="BB33"/>
  <c r="BA29"/>
  <c r="BB29"/>
  <c r="BA35"/>
  <c r="AS35"/>
  <c r="AZ35" s="1"/>
  <c r="AS26"/>
  <c r="AZ26" s="1"/>
  <c r="BA26"/>
  <c r="AS27"/>
  <c r="AZ27" s="1"/>
  <c r="BA34"/>
  <c r="AS34"/>
  <c r="AZ34" s="1"/>
  <c r="BB24"/>
  <c r="BB36"/>
  <c r="BB28"/>
  <c r="BB30"/>
  <c r="BB25"/>
  <c r="AS32"/>
  <c r="AZ32" s="1"/>
  <c r="AS31"/>
  <c r="AZ31" s="1"/>
  <c r="AS38"/>
  <c r="AZ38" s="1"/>
  <c r="AS29"/>
  <c r="AZ29" s="1"/>
  <c r="AS39"/>
  <c r="AZ39" s="1"/>
  <c r="BB35"/>
  <c r="BB34"/>
  <c r="BB31"/>
  <c r="BB37"/>
  <c r="BB39"/>
  <c r="AZ40" l="1"/>
  <c r="AS40"/>
  <c r="BA40"/>
  <c r="BB40"/>
  <c r="O3"/>
  <c r="O4"/>
  <c r="O5"/>
  <c r="O6"/>
  <c r="O7"/>
  <c r="O8"/>
  <c r="O9"/>
  <c r="O10"/>
  <c r="O11"/>
  <c r="O12"/>
  <c r="O13"/>
  <c r="O14"/>
  <c r="O15"/>
  <c r="O16"/>
  <c r="O17"/>
  <c r="O18"/>
  <c r="O19"/>
  <c r="O2"/>
  <c r="M16" i="13" l="1"/>
  <c r="M24"/>
  <c r="M32"/>
  <c r="M14"/>
  <c r="M11"/>
  <c r="M19"/>
  <c r="M27"/>
  <c r="M30"/>
  <c r="M13"/>
  <c r="M21"/>
  <c r="M29"/>
  <c r="M18"/>
  <c r="M34"/>
  <c r="M20"/>
  <c r="M28"/>
  <c r="M26"/>
  <c r="M15"/>
  <c r="M31"/>
  <c r="M10"/>
  <c r="M25"/>
  <c r="M33"/>
  <c r="M12"/>
  <c r="M23"/>
  <c r="M9"/>
  <c r="M17"/>
  <c r="M22"/>
</calcChain>
</file>

<file path=xl/sharedStrings.xml><?xml version="1.0" encoding="utf-8"?>
<sst xmlns="http://schemas.openxmlformats.org/spreadsheetml/2006/main" count="1035" uniqueCount="158">
  <si>
    <t>Pracejus, B., and Bolton, B.R., 1992, Geochemistry of supergene manganese oxide deposits, Groote Eylandt, Australia: Economic Geology, v. 87, p. 1310-1335.</t>
  </si>
  <si>
    <t>Pracejus, B., Bolton, B.R., Frakes, L.A., and Abbott, M., 1990, Rare-earth element geochemistry of supergene manganese deposits from Groote Eylandt, Northern Territory, Australia: Ore Geology Reviews, v. 5, p. 293-314.</t>
  </si>
  <si>
    <t>Cemented oolites</t>
  </si>
  <si>
    <t>Uncemented oolites</t>
  </si>
  <si>
    <t>Uncemented pisolites</t>
  </si>
  <si>
    <t>La</t>
  </si>
  <si>
    <t>Ce</t>
  </si>
  <si>
    <t>MnO</t>
  </si>
  <si>
    <t>Mn</t>
  </si>
  <si>
    <t>Fe</t>
  </si>
  <si>
    <t>P2O5</t>
  </si>
  <si>
    <t>P</t>
  </si>
  <si>
    <t>LOI</t>
  </si>
  <si>
    <t>Ba</t>
  </si>
  <si>
    <t>Co</t>
  </si>
  <si>
    <t>Cr</t>
  </si>
  <si>
    <t>Cu</t>
  </si>
  <si>
    <t>Mo</t>
  </si>
  <si>
    <t>Nb</t>
  </si>
  <si>
    <t>Ni</t>
  </si>
  <si>
    <t>Pb</t>
  </si>
  <si>
    <t>Sc</t>
  </si>
  <si>
    <t>Th</t>
  </si>
  <si>
    <t>V</t>
  </si>
  <si>
    <t>Y</t>
  </si>
  <si>
    <t>Zn</t>
  </si>
  <si>
    <t>Zr</t>
  </si>
  <si>
    <t>Pr</t>
  </si>
  <si>
    <t>Nd</t>
  </si>
  <si>
    <t>Sm</t>
  </si>
  <si>
    <t>Eu</t>
  </si>
  <si>
    <t>Gd</t>
  </si>
  <si>
    <t>Tb</t>
  </si>
  <si>
    <t>Yb</t>
  </si>
  <si>
    <t>Ce/Ce*</t>
  </si>
  <si>
    <t>Eu/Eu*</t>
  </si>
  <si>
    <t>LaN/YbN</t>
  </si>
  <si>
    <t>Ce/Ce* @Alo</t>
  </si>
  <si>
    <t>Eu/Eu* @Alo</t>
  </si>
  <si>
    <t>LaN/YbN @Alo</t>
  </si>
  <si>
    <t>Al</t>
  </si>
  <si>
    <t>Si</t>
  </si>
  <si>
    <t>Ti</t>
  </si>
  <si>
    <t>Varentsov</t>
  </si>
  <si>
    <t>Table 2. Chemical composition of manganese ores, Groote Eylandt deposits, Northern Australia.</t>
  </si>
  <si>
    <t>sample</t>
  </si>
  <si>
    <t>n</t>
  </si>
  <si>
    <t>CaO</t>
  </si>
  <si>
    <t>MgO</t>
  </si>
  <si>
    <t>Corg</t>
  </si>
  <si>
    <t>Total</t>
  </si>
  <si>
    <t>Ca</t>
  </si>
  <si>
    <t>K</t>
  </si>
  <si>
    <t>Mg</t>
  </si>
  <si>
    <t>Na</t>
  </si>
  <si>
    <t>Sr</t>
  </si>
  <si>
    <t>Min</t>
  </si>
  <si>
    <t>N</t>
  </si>
  <si>
    <t>σ</t>
  </si>
  <si>
    <t>Max</t>
  </si>
  <si>
    <t>Chocolate ores</t>
  </si>
  <si>
    <t>Concretions</t>
  </si>
  <si>
    <t>Laterites</t>
  </si>
  <si>
    <t>Avg</t>
  </si>
  <si>
    <t>Cemented pisolites</t>
  </si>
  <si>
    <t>Kaolinitic clays</t>
  </si>
  <si>
    <t>Digital Concretions</t>
  </si>
  <si>
    <t>Fe pipe walls</t>
  </si>
  <si>
    <t xml:space="preserve">Avg  </t>
  </si>
  <si>
    <t>Fe pisolites</t>
  </si>
  <si>
    <t xml:space="preserve">Hardgrounds   </t>
  </si>
  <si>
    <t>Laminar mangcretes</t>
  </si>
  <si>
    <t>Massive mangcretes</t>
  </si>
  <si>
    <t>Radial pyrolusites</t>
  </si>
  <si>
    <t>a</t>
  </si>
  <si>
    <t>Mn-impregnated sands</t>
  </si>
  <si>
    <t>Siliceous ores</t>
  </si>
  <si>
    <t>Spherulites</t>
  </si>
  <si>
    <t>As</t>
  </si>
  <si>
    <t>B</t>
  </si>
  <si>
    <t>U</t>
  </si>
  <si>
    <t>n.d.</t>
  </si>
  <si>
    <t>Digital concretions</t>
  </si>
  <si>
    <t>Hardgrounds</t>
  </si>
  <si>
    <t>n.d</t>
  </si>
  <si>
    <t>Minimum</t>
  </si>
  <si>
    <t xml:space="preserve"> n                   31</t>
  </si>
  <si>
    <t>average</t>
  </si>
  <si>
    <t>maximum</t>
  </si>
  <si>
    <t>minimum</t>
  </si>
  <si>
    <t>std. dev.</t>
  </si>
  <si>
    <t>Clays</t>
  </si>
  <si>
    <t>Fe-pipe walls</t>
  </si>
  <si>
    <t>Fe -pisolites</t>
  </si>
  <si>
    <t>Sum REE</t>
  </si>
  <si>
    <t>22-</t>
  </si>
  <si>
    <t>Mn~ impregnated sands</t>
  </si>
  <si>
    <t>bd</t>
  </si>
  <si>
    <t>Fe2O3tot</t>
  </si>
  <si>
    <t>SiO2</t>
  </si>
  <si>
    <t>Al2O3</t>
  </si>
  <si>
    <t>K2O</t>
  </si>
  <si>
    <t>Na2O</t>
  </si>
  <si>
    <t>TiO2</t>
  </si>
  <si>
    <t>total</t>
  </si>
  <si>
    <t>Dy</t>
  </si>
  <si>
    <t>Ho</t>
  </si>
  <si>
    <t>Er</t>
  </si>
  <si>
    <t>Tm</t>
  </si>
  <si>
    <t>Lu</t>
  </si>
  <si>
    <r>
      <t>La</t>
    </r>
    <r>
      <rPr>
        <vertAlign val="subscript"/>
        <sz val="10"/>
        <color theme="1"/>
        <rFont val="Calibri"/>
        <family val="2"/>
        <scheme val="minor"/>
      </rPr>
      <t>CN</t>
    </r>
  </si>
  <si>
    <r>
      <t>Ce</t>
    </r>
    <r>
      <rPr>
        <vertAlign val="subscript"/>
        <sz val="10"/>
        <color theme="1"/>
        <rFont val="Calibri"/>
        <family val="2"/>
        <scheme val="minor"/>
      </rPr>
      <t>CN</t>
    </r>
  </si>
  <si>
    <r>
      <t>Pr</t>
    </r>
    <r>
      <rPr>
        <vertAlign val="subscript"/>
        <sz val="10"/>
        <color theme="1"/>
        <rFont val="Calibri"/>
        <family val="2"/>
        <scheme val="minor"/>
      </rPr>
      <t>CN</t>
    </r>
  </si>
  <si>
    <r>
      <t>Nd</t>
    </r>
    <r>
      <rPr>
        <vertAlign val="subscript"/>
        <sz val="10"/>
        <color theme="1"/>
        <rFont val="Calibri"/>
        <family val="2"/>
        <scheme val="minor"/>
      </rPr>
      <t>CN</t>
    </r>
  </si>
  <si>
    <r>
      <t>Sm</t>
    </r>
    <r>
      <rPr>
        <vertAlign val="subscript"/>
        <sz val="10"/>
        <color theme="1"/>
        <rFont val="Calibri"/>
        <family val="2"/>
        <scheme val="minor"/>
      </rPr>
      <t>CN</t>
    </r>
  </si>
  <si>
    <r>
      <t>Eu</t>
    </r>
    <r>
      <rPr>
        <vertAlign val="subscript"/>
        <sz val="10"/>
        <color theme="1"/>
        <rFont val="Calibri"/>
        <family val="2"/>
        <scheme val="minor"/>
      </rPr>
      <t>CN</t>
    </r>
  </si>
  <si>
    <r>
      <t>Gd</t>
    </r>
    <r>
      <rPr>
        <vertAlign val="subscript"/>
        <sz val="10"/>
        <color theme="1"/>
        <rFont val="Calibri"/>
        <family val="2"/>
        <scheme val="minor"/>
      </rPr>
      <t>CN</t>
    </r>
  </si>
  <si>
    <r>
      <t>Tb</t>
    </r>
    <r>
      <rPr>
        <vertAlign val="subscript"/>
        <sz val="10"/>
        <color theme="1"/>
        <rFont val="Calibri"/>
        <family val="2"/>
        <scheme val="minor"/>
      </rPr>
      <t>CN</t>
    </r>
  </si>
  <si>
    <r>
      <t>Yb</t>
    </r>
    <r>
      <rPr>
        <vertAlign val="subscript"/>
        <sz val="10"/>
        <color theme="1"/>
        <rFont val="Calibri"/>
        <family val="2"/>
        <scheme val="minor"/>
      </rPr>
      <t>CN</t>
    </r>
  </si>
  <si>
    <t>avg high mn</t>
  </si>
  <si>
    <t>Cemented pisolite</t>
  </si>
  <si>
    <t>Si02</t>
  </si>
  <si>
    <t>A1203</t>
  </si>
  <si>
    <t>MnO2</t>
  </si>
  <si>
    <t>H20+</t>
  </si>
  <si>
    <t>H2O-</t>
  </si>
  <si>
    <t>C02</t>
  </si>
  <si>
    <t>P205</t>
  </si>
  <si>
    <t xml:space="preserve">Varentsov, I.M., 1996, Manganese Ores of Supergene Zone: Geochemistry of Formation: Dordrecht, Kluwer Academic Publishers, 342 pp. </t>
  </si>
  <si>
    <t>na</t>
  </si>
  <si>
    <t>Fe203t</t>
  </si>
  <si>
    <t>MnOt</t>
  </si>
  <si>
    <t>sample""</t>
  </si>
  <si>
    <t>no.</t>
  </si>
  <si>
    <t>no.of</t>
  </si>
  <si>
    <t>Rb</t>
  </si>
  <si>
    <t>LaCN</t>
  </si>
  <si>
    <t>CeCN</t>
  </si>
  <si>
    <t>PrCN</t>
  </si>
  <si>
    <t>NdCN</t>
  </si>
  <si>
    <t>SmCN</t>
  </si>
  <si>
    <t>EuCN</t>
  </si>
  <si>
    <t>GdCN</t>
  </si>
  <si>
    <t>TbCN</t>
  </si>
  <si>
    <t>YbCN</t>
  </si>
  <si>
    <t>all</t>
  </si>
  <si>
    <t>Pracejus</t>
  </si>
  <si>
    <t>Cd</t>
  </si>
  <si>
    <t>Number</t>
  </si>
  <si>
    <t>Ferenczi, P.A., 2001,  Iron ore, manganese and bauxite deposits of the Northern Territory, Northern Territory Geological Survey Report 13.</t>
  </si>
  <si>
    <t>Production to 2001</t>
  </si>
  <si>
    <t>Reserves 2001</t>
  </si>
  <si>
    <t>Mt ore</t>
  </si>
  <si>
    <t>grade</t>
  </si>
  <si>
    <t>Mt Mn</t>
  </si>
  <si>
    <t>adj to 2011</t>
  </si>
  <si>
    <t>1.6  mt/yr</t>
  </si>
  <si>
    <t>Reserves at 40%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</si>
</sst>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i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6.5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0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left" indent="5"/>
    </xf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164" fontId="2" fillId="0" borderId="0" xfId="0" applyNumberFormat="1" applyFont="1"/>
    <xf numFmtId="165" fontId="0" fillId="0" borderId="0" xfId="0" applyNumberFormat="1"/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 indent="3"/>
    </xf>
    <xf numFmtId="0" fontId="4" fillId="2" borderId="1" xfId="0" applyFont="1" applyFill="1" applyBorder="1" applyAlignment="1">
      <alignment horizontal="left" vertical="top" wrapText="1" indent="2"/>
    </xf>
    <xf numFmtId="0" fontId="5" fillId="0" borderId="0" xfId="0" applyFont="1"/>
    <xf numFmtId="0" fontId="6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left" vertical="top" wrapText="1" indent="1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vertical="top" wrapText="1"/>
    </xf>
    <xf numFmtId="0" fontId="7" fillId="2" borderId="0" xfId="0" applyFont="1" applyFill="1" applyAlignment="1">
      <alignment horizontal="left" vertical="top" wrapText="1" indent="1"/>
    </xf>
    <xf numFmtId="0" fontId="6" fillId="2" borderId="0" xfId="0" applyFont="1" applyFill="1" applyAlignment="1">
      <alignment horizontal="right" wrapText="1"/>
    </xf>
    <xf numFmtId="0" fontId="7" fillId="2" borderId="0" xfId="0" applyFont="1" applyFill="1" applyAlignment="1">
      <alignment horizontal="left" wrapText="1" indent="1"/>
    </xf>
    <xf numFmtId="0" fontId="5" fillId="0" borderId="0" xfId="0" applyFont="1" applyAlignment="1"/>
    <xf numFmtId="0" fontId="7" fillId="2" borderId="0" xfId="0" applyFont="1" applyFill="1" applyAlignment="1">
      <alignment vertical="top" wrapText="1"/>
    </xf>
    <xf numFmtId="0" fontId="7" fillId="2" borderId="0" xfId="0" applyFont="1" applyFill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6" fillId="2" borderId="3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2" fontId="6" fillId="2" borderId="0" xfId="0" applyNumberFormat="1" applyFont="1" applyFill="1" applyAlignment="1">
      <alignment horizontal="left" vertical="top" wrapText="1" indent="2"/>
    </xf>
    <xf numFmtId="2" fontId="6" fillId="2" borderId="0" xfId="0" applyNumberFormat="1" applyFont="1" applyFill="1" applyAlignment="1">
      <alignment horizontal="right" vertical="top" wrapText="1"/>
    </xf>
    <xf numFmtId="2" fontId="6" fillId="2" borderId="0" xfId="0" applyNumberFormat="1" applyFont="1" applyFill="1" applyAlignment="1">
      <alignment horizontal="left" vertical="top" wrapText="1" indent="1"/>
    </xf>
    <xf numFmtId="1" fontId="6" fillId="2" borderId="0" xfId="0" applyNumberFormat="1" applyFont="1" applyFill="1" applyAlignment="1">
      <alignment horizontal="left" vertical="top" wrapText="1" indent="1"/>
    </xf>
    <xf numFmtId="2" fontId="6" fillId="2" borderId="0" xfId="0" applyNumberFormat="1" applyFont="1" applyFill="1" applyAlignment="1">
      <alignment horizontal="left" wrapText="1" indent="2"/>
    </xf>
    <xf numFmtId="2" fontId="6" fillId="2" borderId="0" xfId="0" applyNumberFormat="1" applyFont="1" applyFill="1" applyAlignment="1">
      <alignment horizontal="right" wrapText="1"/>
    </xf>
    <xf numFmtId="2" fontId="5" fillId="2" borderId="0" xfId="0" applyNumberFormat="1" applyFont="1" applyFill="1" applyAlignment="1">
      <alignment vertical="top" wrapText="1"/>
    </xf>
    <xf numFmtId="1" fontId="6" fillId="2" borderId="0" xfId="0" applyNumberFormat="1" applyFont="1" applyFill="1" applyAlignment="1">
      <alignment horizontal="left" vertical="top" wrapText="1" indent="2"/>
    </xf>
    <xf numFmtId="2" fontId="6" fillId="2" borderId="0" xfId="0" applyNumberFormat="1" applyFont="1" applyFill="1" applyAlignment="1">
      <alignment horizontal="left" vertical="top" wrapText="1" indent="3"/>
    </xf>
    <xf numFmtId="2" fontId="6" fillId="2" borderId="2" xfId="0" applyNumberFormat="1" applyFont="1" applyFill="1" applyBorder="1" applyAlignment="1">
      <alignment horizontal="left" vertical="top" wrapText="1" indent="2"/>
    </xf>
    <xf numFmtId="2" fontId="6" fillId="2" borderId="2" xfId="0" applyNumberFormat="1" applyFont="1" applyFill="1" applyBorder="1" applyAlignment="1">
      <alignment horizontal="right" vertical="top" wrapText="1"/>
    </xf>
    <xf numFmtId="2" fontId="6" fillId="2" borderId="2" xfId="0" applyNumberFormat="1" applyFont="1" applyFill="1" applyBorder="1" applyAlignment="1">
      <alignment horizontal="left" vertical="top" wrapText="1" indent="1"/>
    </xf>
    <xf numFmtId="0" fontId="8" fillId="2" borderId="2" xfId="0" applyFont="1" applyFill="1" applyBorder="1" applyAlignment="1">
      <alignment horizontal="left" vertical="top" wrapText="1" indent="1"/>
    </xf>
    <xf numFmtId="0" fontId="6" fillId="2" borderId="0" xfId="0" applyFont="1" applyFill="1" applyAlignment="1">
      <alignment horizontal="right" vertical="center" wrapText="1"/>
    </xf>
    <xf numFmtId="0" fontId="5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left" vertical="top"/>
    </xf>
    <xf numFmtId="0" fontId="6" fillId="2" borderId="0" xfId="0" applyFont="1" applyFill="1" applyAlignment="1">
      <alignment vertical="top"/>
    </xf>
    <xf numFmtId="0" fontId="6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6" fillId="2" borderId="3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1" fontId="5" fillId="2" borderId="0" xfId="0" applyNumberFormat="1" applyFont="1" applyFill="1" applyAlignment="1">
      <alignment horizontal="center" vertical="top"/>
    </xf>
    <xf numFmtId="1" fontId="6" fillId="2" borderId="0" xfId="0" applyNumberFormat="1" applyFont="1" applyFill="1" applyAlignment="1">
      <alignment horizontal="center" vertical="top"/>
    </xf>
    <xf numFmtId="1" fontId="5" fillId="2" borderId="3" xfId="0" applyNumberFormat="1" applyFont="1" applyFill="1" applyBorder="1" applyAlignment="1">
      <alignment horizontal="center" vertical="top"/>
    </xf>
    <xf numFmtId="0" fontId="5" fillId="0" borderId="0" xfId="0" applyFont="1" applyAlignment="1">
      <alignment horizontal="center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4" xfId="0" applyBorder="1"/>
    <xf numFmtId="0" fontId="9" fillId="0" borderId="0" xfId="0" applyFont="1"/>
    <xf numFmtId="166" fontId="0" fillId="0" borderId="0" xfId="0" applyNumberFormat="1"/>
    <xf numFmtId="0" fontId="0" fillId="3" borderId="0" xfId="0" applyFill="1"/>
    <xf numFmtId="2" fontId="0" fillId="3" borderId="0" xfId="0" applyNumberFormat="1" applyFill="1"/>
    <xf numFmtId="1" fontId="0" fillId="3" borderId="0" xfId="0" applyNumberFormat="1" applyFill="1" applyAlignment="1">
      <alignment horizontal="right"/>
    </xf>
    <xf numFmtId="165" fontId="0" fillId="3" borderId="0" xfId="0" applyNumberFormat="1" applyFill="1"/>
    <xf numFmtId="16" fontId="0" fillId="0" borderId="0" xfId="0" applyNumberFormat="1"/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6" fillId="0" borderId="0" xfId="0" applyFont="1" applyAlignment="1">
      <alignment horizontal="left" indent="5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D9"/>
      <color rgb="FFCCFFCC"/>
      <color rgb="FFCCFFFF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styles" Target="styles.xml"/><Relationship Id="rId5" Type="http://schemas.openxmlformats.org/officeDocument/2006/relationships/chartsheet" Target="chartsheets/sheet2.xml"/><Relationship Id="rId10" Type="http://schemas.openxmlformats.org/officeDocument/2006/relationships/theme" Target="theme/theme1.xml"/><Relationship Id="rId4" Type="http://schemas.openxmlformats.org/officeDocument/2006/relationships/chartsheet" Target="chartsheets/sheet1.xml"/><Relationship Id="rId9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diamond"/>
            <c:size val="10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'Pracejus Summary'!$K$23:$K$39</c:f>
              <c:numCache>
                <c:formatCode>0.00</c:formatCode>
                <c:ptCount val="17"/>
                <c:pt idx="0">
                  <c:v>0.31691999999999998</c:v>
                </c:pt>
                <c:pt idx="1">
                  <c:v>0.21684</c:v>
                </c:pt>
                <c:pt idx="2">
                  <c:v>0.48371999999999993</c:v>
                </c:pt>
                <c:pt idx="3">
                  <c:v>0.26688000000000001</c:v>
                </c:pt>
                <c:pt idx="4">
                  <c:v>0.40031999999999995</c:v>
                </c:pt>
                <c:pt idx="5">
                  <c:v>0.23352000000000001</c:v>
                </c:pt>
                <c:pt idx="6">
                  <c:v>0.26688000000000001</c:v>
                </c:pt>
                <c:pt idx="7">
                  <c:v>0.36696000000000001</c:v>
                </c:pt>
                <c:pt idx="8">
                  <c:v>0.43368000000000001</c:v>
                </c:pt>
                <c:pt idx="9">
                  <c:v>0.1668</c:v>
                </c:pt>
                <c:pt idx="10">
                  <c:v>0.38363999999999998</c:v>
                </c:pt>
                <c:pt idx="11">
                  <c:v>1.2676799999999999</c:v>
                </c:pt>
                <c:pt idx="12">
                  <c:v>2.35188</c:v>
                </c:pt>
                <c:pt idx="13">
                  <c:v>2.0015999999999998</c:v>
                </c:pt>
                <c:pt idx="14">
                  <c:v>0.41699999999999998</c:v>
                </c:pt>
                <c:pt idx="15">
                  <c:v>1.6179599999999998</c:v>
                </c:pt>
                <c:pt idx="16">
                  <c:v>1.6012799999999998</c:v>
                </c:pt>
              </c:numCache>
            </c:numRef>
          </c:xVal>
          <c:yVal>
            <c:numRef>
              <c:f>'Pracejus Summary'!$F$23:$F$39</c:f>
              <c:numCache>
                <c:formatCode>0.00</c:formatCode>
                <c:ptCount val="17"/>
                <c:pt idx="0">
                  <c:v>3</c:v>
                </c:pt>
                <c:pt idx="1">
                  <c:v>2.7</c:v>
                </c:pt>
                <c:pt idx="2">
                  <c:v>6.3</c:v>
                </c:pt>
                <c:pt idx="3">
                  <c:v>4.7</c:v>
                </c:pt>
                <c:pt idx="4">
                  <c:v>5.4</c:v>
                </c:pt>
                <c:pt idx="5">
                  <c:v>3.4</c:v>
                </c:pt>
                <c:pt idx="6">
                  <c:v>3.2</c:v>
                </c:pt>
                <c:pt idx="7">
                  <c:v>4.9000000000000004</c:v>
                </c:pt>
                <c:pt idx="8">
                  <c:v>4.9000000000000004</c:v>
                </c:pt>
                <c:pt idx="9">
                  <c:v>2.7</c:v>
                </c:pt>
                <c:pt idx="10">
                  <c:v>4.2</c:v>
                </c:pt>
                <c:pt idx="11">
                  <c:v>16.600000000000001</c:v>
                </c:pt>
                <c:pt idx="12">
                  <c:v>24</c:v>
                </c:pt>
                <c:pt idx="13">
                  <c:v>23.4</c:v>
                </c:pt>
                <c:pt idx="14">
                  <c:v>5.7</c:v>
                </c:pt>
                <c:pt idx="15">
                  <c:v>19.600000000000001</c:v>
                </c:pt>
                <c:pt idx="16">
                  <c:v>21.5</c:v>
                </c:pt>
              </c:numCache>
            </c:numRef>
          </c:yVal>
        </c:ser>
        <c:axId val="124245888"/>
        <c:axId val="124584704"/>
      </c:scatterChart>
      <c:valAx>
        <c:axId val="1242458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600"/>
                </a:pPr>
                <a:r>
                  <a:rPr lang="en-US" sz="1600"/>
                  <a:t>TiO2 %</a:t>
                </a:r>
              </a:p>
            </c:rich>
          </c:tx>
          <c:layout/>
        </c:title>
        <c:numFmt formatCode="0.00" sourceLinked="1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24584704"/>
        <c:crosses val="autoZero"/>
        <c:crossBetween val="midCat"/>
      </c:valAx>
      <c:valAx>
        <c:axId val="124584704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 sz="1600"/>
                </a:pPr>
                <a:r>
                  <a:rPr lang="en-US" sz="1600"/>
                  <a:t>Al2O3 %</a:t>
                </a:r>
              </a:p>
            </c:rich>
          </c:tx>
          <c:layout/>
        </c:title>
        <c:numFmt formatCode="0.0" sourceLinked="0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24245888"/>
        <c:crosses val="autoZero"/>
        <c:crossBetween val="midCat"/>
      </c:valAx>
      <c:spPr>
        <a:solidFill>
          <a:srgbClr val="FFFFD9">
            <a:alpha val="50196"/>
          </a:srgbClr>
        </a:solidFill>
        <a:ln>
          <a:solidFill>
            <a:sysClr val="windowText" lastClr="000000"/>
          </a:solidFill>
        </a:ln>
      </c:spPr>
    </c:plotArea>
    <c:plotVisOnly val="1"/>
  </c:chart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diamond"/>
            <c:size val="9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23098416554756646"/>
                  <c:y val="2.9603372034675959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400"/>
                  </a:pPr>
                  <a:endParaRPr lang="en-US"/>
                </a:p>
              </c:txPr>
            </c:trendlineLbl>
          </c:trendline>
          <c:xVal>
            <c:numRef>
              <c:f>'Pracejus Summary'!$F$23:$F$39</c:f>
              <c:numCache>
                <c:formatCode>0.00</c:formatCode>
                <c:ptCount val="17"/>
                <c:pt idx="0">
                  <c:v>3</c:v>
                </c:pt>
                <c:pt idx="1">
                  <c:v>2.7</c:v>
                </c:pt>
                <c:pt idx="2">
                  <c:v>6.3</c:v>
                </c:pt>
                <c:pt idx="3">
                  <c:v>4.7</c:v>
                </c:pt>
                <c:pt idx="4">
                  <c:v>5.4</c:v>
                </c:pt>
                <c:pt idx="5">
                  <c:v>3.4</c:v>
                </c:pt>
                <c:pt idx="6">
                  <c:v>3.2</c:v>
                </c:pt>
                <c:pt idx="7">
                  <c:v>4.9000000000000004</c:v>
                </c:pt>
                <c:pt idx="8">
                  <c:v>4.9000000000000004</c:v>
                </c:pt>
                <c:pt idx="9">
                  <c:v>2.7</c:v>
                </c:pt>
                <c:pt idx="10">
                  <c:v>4.2</c:v>
                </c:pt>
                <c:pt idx="11">
                  <c:v>16.600000000000001</c:v>
                </c:pt>
                <c:pt idx="12">
                  <c:v>24</c:v>
                </c:pt>
                <c:pt idx="13">
                  <c:v>23.4</c:v>
                </c:pt>
                <c:pt idx="14">
                  <c:v>5.7</c:v>
                </c:pt>
                <c:pt idx="15">
                  <c:v>19.600000000000001</c:v>
                </c:pt>
                <c:pt idx="16">
                  <c:v>21.5</c:v>
                </c:pt>
              </c:numCache>
            </c:numRef>
          </c:xVal>
          <c:yVal>
            <c:numRef>
              <c:f>'Pracejus Summary'!$AZ$23:$AZ$39</c:f>
              <c:numCache>
                <c:formatCode>0.000</c:formatCode>
                <c:ptCount val="17"/>
                <c:pt idx="0">
                  <c:v>1.2914704457728268</c:v>
                </c:pt>
                <c:pt idx="1">
                  <c:v>0.31757443036850708</c:v>
                </c:pt>
                <c:pt idx="2">
                  <c:v>1.5537172934147769</c:v>
                </c:pt>
                <c:pt idx="3">
                  <c:v>0.6633435724692851</c:v>
                </c:pt>
                <c:pt idx="4">
                  <c:v>0.50537571163709083</c:v>
                </c:pt>
                <c:pt idx="5">
                  <c:v>0.42114818097567081</c:v>
                </c:pt>
                <c:pt idx="6">
                  <c:v>1.5416501853510027</c:v>
                </c:pt>
                <c:pt idx="7">
                  <c:v>0.66242209100064053</c:v>
                </c:pt>
                <c:pt idx="8">
                  <c:v>2.0852295786409614</c:v>
                </c:pt>
                <c:pt idx="9">
                  <c:v>0.97983107465467412</c:v>
                </c:pt>
                <c:pt idx="10">
                  <c:v>0.8778872244445598</c:v>
                </c:pt>
                <c:pt idx="11">
                  <c:v>2.3273680977323563</c:v>
                </c:pt>
                <c:pt idx="12">
                  <c:v>4.8125713726115835</c:v>
                </c:pt>
                <c:pt idx="13">
                  <c:v>3.0961608878957678</c:v>
                </c:pt>
                <c:pt idx="14">
                  <c:v>1.7048754871234355</c:v>
                </c:pt>
                <c:pt idx="15">
                  <c:v>1.521121825720761</c:v>
                </c:pt>
                <c:pt idx="16">
                  <c:v>1.3513190991537674</c:v>
                </c:pt>
              </c:numCache>
            </c:numRef>
          </c:yVal>
        </c:ser>
        <c:axId val="124590336"/>
        <c:axId val="125541760"/>
      </c:scatterChart>
      <c:valAx>
        <c:axId val="1245903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Al2O3 %</a:t>
                </a:r>
              </a:p>
            </c:rich>
          </c:tx>
        </c:title>
        <c:numFmt formatCode="0.0" sourceLinked="0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25541760"/>
        <c:crosses val="autoZero"/>
        <c:crossBetween val="midCat"/>
      </c:valAx>
      <c:valAx>
        <c:axId val="125541760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Ce/Ce*</a:t>
                </a:r>
              </a:p>
            </c:rich>
          </c:tx>
        </c:title>
        <c:numFmt formatCode="0.00" sourceLinked="0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24590336"/>
        <c:crosses val="autoZero"/>
        <c:crossBetween val="midCat"/>
      </c:valAx>
      <c:spPr>
        <a:solidFill>
          <a:srgbClr val="FFFFCC"/>
        </a:solidFill>
        <a:ln>
          <a:solidFill>
            <a:sysClr val="windowText" lastClr="000000"/>
          </a:solidFill>
        </a:ln>
      </c:spPr>
    </c:plotArea>
    <c:plotVisOnly val="1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diamond"/>
            <c:size val="9"/>
            <c:spPr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22063086084318773"/>
                  <c:y val="-0.33576390925362481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600"/>
                  </a:pPr>
                  <a:endParaRPr lang="en-US"/>
                </a:p>
              </c:txPr>
            </c:trendlineLbl>
          </c:trendline>
          <c:xVal>
            <c:numRef>
              <c:f>'Pracejus Summary'!$F$23:$F$39</c:f>
              <c:numCache>
                <c:formatCode>0.00</c:formatCode>
                <c:ptCount val="17"/>
                <c:pt idx="0">
                  <c:v>3</c:v>
                </c:pt>
                <c:pt idx="1">
                  <c:v>2.7</c:v>
                </c:pt>
                <c:pt idx="2">
                  <c:v>6.3</c:v>
                </c:pt>
                <c:pt idx="3">
                  <c:v>4.7</c:v>
                </c:pt>
                <c:pt idx="4">
                  <c:v>5.4</c:v>
                </c:pt>
                <c:pt idx="5">
                  <c:v>3.4</c:v>
                </c:pt>
                <c:pt idx="6">
                  <c:v>3.2</c:v>
                </c:pt>
                <c:pt idx="7">
                  <c:v>4.9000000000000004</c:v>
                </c:pt>
                <c:pt idx="8">
                  <c:v>4.9000000000000004</c:v>
                </c:pt>
                <c:pt idx="9">
                  <c:v>2.7</c:v>
                </c:pt>
                <c:pt idx="10">
                  <c:v>4.2</c:v>
                </c:pt>
                <c:pt idx="11">
                  <c:v>16.600000000000001</c:v>
                </c:pt>
                <c:pt idx="12">
                  <c:v>24</c:v>
                </c:pt>
                <c:pt idx="13">
                  <c:v>23.4</c:v>
                </c:pt>
                <c:pt idx="14">
                  <c:v>5.7</c:v>
                </c:pt>
                <c:pt idx="15">
                  <c:v>19.600000000000001</c:v>
                </c:pt>
                <c:pt idx="16">
                  <c:v>21.5</c:v>
                </c:pt>
              </c:numCache>
            </c:numRef>
          </c:xVal>
          <c:yVal>
            <c:numRef>
              <c:f>'Pracejus Summary'!$BA$23:$BA$39</c:f>
              <c:numCache>
                <c:formatCode>0.000</c:formatCode>
                <c:ptCount val="17"/>
                <c:pt idx="0">
                  <c:v>0.6744043917933521</c:v>
                </c:pt>
                <c:pt idx="1">
                  <c:v>0.66843869961001767</c:v>
                </c:pt>
                <c:pt idx="2">
                  <c:v>0.48458465226923625</c:v>
                </c:pt>
                <c:pt idx="3">
                  <c:v>0.61731009050039021</c:v>
                </c:pt>
                <c:pt idx="4">
                  <c:v>0.71102250395039712</c:v>
                </c:pt>
                <c:pt idx="5">
                  <c:v>0.83718615622987969</c:v>
                </c:pt>
                <c:pt idx="6">
                  <c:v>0.39923138471646247</c:v>
                </c:pt>
                <c:pt idx="7">
                  <c:v>0.67205125647395181</c:v>
                </c:pt>
                <c:pt idx="8">
                  <c:v>0.39368619842453756</c:v>
                </c:pt>
                <c:pt idx="9">
                  <c:v>0.58192794956233806</c:v>
                </c:pt>
                <c:pt idx="10">
                  <c:v>0.36602667446886117</c:v>
                </c:pt>
                <c:pt idx="11">
                  <c:v>0.1595430891715339</c:v>
                </c:pt>
                <c:pt idx="12">
                  <c:v>0.17024317348911264</c:v>
                </c:pt>
                <c:pt idx="13">
                  <c:v>0.22868245723263023</c:v>
                </c:pt>
                <c:pt idx="16">
                  <c:v>0.25990514729665182</c:v>
                </c:pt>
              </c:numCache>
            </c:numRef>
          </c:yVal>
        </c:ser>
        <c:axId val="125456384"/>
        <c:axId val="125458304"/>
      </c:scatterChart>
      <c:valAx>
        <c:axId val="1254563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Al2O3 %</a:t>
                </a:r>
              </a:p>
            </c:rich>
          </c:tx>
        </c:title>
        <c:numFmt formatCode="0.0" sourceLinked="0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25458304"/>
        <c:crosses val="autoZero"/>
        <c:crossBetween val="midCat"/>
      </c:valAx>
      <c:valAx>
        <c:axId val="125458304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Eu/Eu*</a:t>
                </a:r>
              </a:p>
            </c:rich>
          </c:tx>
        </c:title>
        <c:numFmt formatCode="0.00" sourceLinked="0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25456384"/>
        <c:crosses val="autoZero"/>
        <c:crossBetween val="midCat"/>
      </c:valAx>
      <c:spPr>
        <a:solidFill>
          <a:srgbClr val="CCFFFF"/>
        </a:solidFill>
        <a:ln>
          <a:solidFill>
            <a:sysClr val="windowText" lastClr="000000"/>
          </a:solidFill>
        </a:ln>
      </c:spPr>
    </c:plotArea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8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68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6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0230" cy="629151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0.36776</cdr:x>
      <cdr:y>0.37837</cdr:y>
    </cdr:from>
    <cdr:to>
      <cdr:x>0.36776</cdr:x>
      <cdr:y>0.87239</cdr:y>
    </cdr:to>
    <cdr:sp macro="" textlink="">
      <cdr:nvSpPr>
        <cdr:cNvPr id="3" name="Straight Connector 2"/>
        <cdr:cNvSpPr/>
      </cdr:nvSpPr>
      <cdr:spPr>
        <a:xfrm xmlns:a="http://schemas.openxmlformats.org/drawingml/2006/main" rot="5400000">
          <a:off x="1630798" y="3934604"/>
          <a:ext cx="3108133" cy="0"/>
        </a:xfrm>
        <a:prstGeom xmlns:a="http://schemas.openxmlformats.org/drawingml/2006/main" prst="line">
          <a:avLst/>
        </a:prstGeom>
        <a:ln xmlns:a="http://schemas.openxmlformats.org/drawingml/2006/main" w="28575">
          <a:solidFill>
            <a:schemeClr val="bg2">
              <a:lumMod val="2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0.59044</cdr:x>
      <cdr:y>0.38645</cdr:y>
    </cdr:from>
    <cdr:to>
      <cdr:x>0.9479</cdr:x>
      <cdr:y>0.55578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113381" y="2431361"/>
          <a:ext cx="3095685" cy="10653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800"/>
            <a:t>Strongly weathered</a:t>
          </a:r>
        </a:p>
      </cdr:txBody>
    </cdr:sp>
  </cdr:relSizeAnchor>
  <cdr:relSizeAnchor xmlns:cdr="http://schemas.openxmlformats.org/drawingml/2006/chartDrawing">
    <cdr:from>
      <cdr:x>0.12445</cdr:x>
      <cdr:y>0.47211</cdr:y>
    </cdr:from>
    <cdr:to>
      <cdr:x>0.40087</cdr:x>
      <cdr:y>0.64144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077788" y="2970273"/>
          <a:ext cx="2393860" cy="10653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2800"/>
            <a:t>Mildly weathered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0230" cy="629151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0230" cy="629151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"/>
  <sheetViews>
    <sheetView tabSelected="1" workbookViewId="0"/>
  </sheetViews>
  <sheetFormatPr defaultRowHeight="15"/>
  <cols>
    <col min="2" max="2" width="10.140625" customWidth="1"/>
    <col min="3" max="12" width="9.42578125" customWidth="1"/>
    <col min="13" max="13" width="6.42578125" customWidth="1"/>
    <col min="14" max="15" width="6.85546875" customWidth="1"/>
    <col min="16" max="17" width="7.7109375" customWidth="1"/>
    <col min="18" max="18" width="4.42578125" customWidth="1"/>
    <col min="19" max="19" width="8" customWidth="1"/>
    <col min="20" max="20" width="7.85546875" customWidth="1"/>
    <col min="21" max="21" width="7.28515625" customWidth="1"/>
    <col min="22" max="23" width="7.5703125" customWidth="1"/>
    <col min="24" max="30" width="6.28515625" customWidth="1"/>
    <col min="31" max="31" width="5.85546875" customWidth="1"/>
    <col min="32" max="32" width="7.5703125" customWidth="1"/>
    <col min="33" max="48" width="6.42578125" customWidth="1"/>
    <col min="49" max="52" width="6.7109375" customWidth="1"/>
  </cols>
  <sheetData>
    <row r="1" spans="1:72" ht="15.75">
      <c r="A1" s="65" t="s">
        <v>0</v>
      </c>
    </row>
    <row r="2" spans="1:72" ht="15.75">
      <c r="A2" s="65" t="s">
        <v>1</v>
      </c>
    </row>
    <row r="3" spans="1:72" ht="15.75">
      <c r="A3" s="65" t="s">
        <v>128</v>
      </c>
    </row>
    <row r="4" spans="1:72">
      <c r="A4" t="s">
        <v>149</v>
      </c>
    </row>
    <row r="5" spans="1:72">
      <c r="D5" t="s">
        <v>152</v>
      </c>
      <c r="E5" t="s">
        <v>153</v>
      </c>
      <c r="F5" t="s">
        <v>154</v>
      </c>
      <c r="G5" t="s">
        <v>155</v>
      </c>
      <c r="H5" t="s">
        <v>156</v>
      </c>
      <c r="I5" s="69">
        <v>0.48</v>
      </c>
      <c r="J5">
        <f>1.6*0.48</f>
        <v>0.76800000000000002</v>
      </c>
    </row>
    <row r="6" spans="1:72" ht="15.75">
      <c r="A6" s="1" t="s">
        <v>150</v>
      </c>
      <c r="D6">
        <v>50</v>
      </c>
      <c r="E6">
        <v>0.48</v>
      </c>
      <c r="F6">
        <f>D6*E6</f>
        <v>24</v>
      </c>
      <c r="G6">
        <f>F6+10*1.6*0.48</f>
        <v>31.68</v>
      </c>
    </row>
    <row r="7" spans="1:72" ht="15.75">
      <c r="A7" s="65" t="s">
        <v>151</v>
      </c>
      <c r="D7">
        <v>40</v>
      </c>
      <c r="E7">
        <v>0.48</v>
      </c>
      <c r="F7">
        <f>D7*E7</f>
        <v>19.2</v>
      </c>
      <c r="G7">
        <f>F7-0.768*10</f>
        <v>11.52</v>
      </c>
    </row>
    <row r="8" spans="1:72" ht="15.75">
      <c r="A8" s="65" t="s">
        <v>50</v>
      </c>
      <c r="F8">
        <f>SUM(F6:F7)</f>
        <v>43.2</v>
      </c>
      <c r="G8">
        <f>SUM(G6:G7)</f>
        <v>43.2</v>
      </c>
    </row>
    <row r="9" spans="1:72" ht="15.75">
      <c r="A9" s="65" t="s">
        <v>157</v>
      </c>
      <c r="D9">
        <v>400</v>
      </c>
      <c r="F9">
        <f>400*0.4</f>
        <v>160</v>
      </c>
      <c r="G9">
        <f>160-10*0.768</f>
        <v>152.32</v>
      </c>
    </row>
    <row r="10" spans="1:72" ht="15.75">
      <c r="A10" s="65" t="s">
        <v>50</v>
      </c>
      <c r="F10">
        <f>F6+F9</f>
        <v>184</v>
      </c>
      <c r="G10">
        <f>G6+G9</f>
        <v>184</v>
      </c>
    </row>
    <row r="11" spans="1:72" ht="15.75">
      <c r="A11" s="65"/>
    </row>
    <row r="12" spans="1:72">
      <c r="C12" s="22" t="s">
        <v>7</v>
      </c>
      <c r="D12" s="22" t="s">
        <v>98</v>
      </c>
      <c r="E12" s="22" t="s">
        <v>99</v>
      </c>
      <c r="F12" s="22" t="s">
        <v>100</v>
      </c>
      <c r="G12" s="22" t="s">
        <v>47</v>
      </c>
      <c r="H12" s="22" t="s">
        <v>48</v>
      </c>
      <c r="I12" s="22" t="s">
        <v>101</v>
      </c>
      <c r="J12" s="22" t="s">
        <v>102</v>
      </c>
      <c r="K12" s="22" t="s">
        <v>103</v>
      </c>
      <c r="L12" s="22" t="s">
        <v>10</v>
      </c>
      <c r="M12" s="22" t="s">
        <v>12</v>
      </c>
      <c r="N12" s="22" t="s">
        <v>104</v>
      </c>
      <c r="O12" t="s">
        <v>78</v>
      </c>
      <c r="P12" s="22" t="s">
        <v>13</v>
      </c>
      <c r="Q12" s="22" t="s">
        <v>147</v>
      </c>
      <c r="R12" s="22" t="s">
        <v>14</v>
      </c>
      <c r="S12" s="22" t="s">
        <v>15</v>
      </c>
      <c r="T12" s="22" t="s">
        <v>16</v>
      </c>
      <c r="U12" s="22" t="s">
        <v>17</v>
      </c>
      <c r="V12" s="22" t="s">
        <v>18</v>
      </c>
      <c r="W12" s="22" t="s">
        <v>19</v>
      </c>
      <c r="X12" s="22" t="s">
        <v>20</v>
      </c>
      <c r="Y12" s="22" t="s">
        <v>135</v>
      </c>
      <c r="Z12" s="22" t="s">
        <v>21</v>
      </c>
      <c r="AA12" s="22" t="s">
        <v>55</v>
      </c>
      <c r="AB12" s="22" t="s">
        <v>22</v>
      </c>
      <c r="AC12" s="22" t="s">
        <v>80</v>
      </c>
      <c r="AD12" s="22" t="s">
        <v>23</v>
      </c>
      <c r="AE12" s="22" t="s">
        <v>24</v>
      </c>
      <c r="AF12" s="22" t="s">
        <v>25</v>
      </c>
      <c r="AG12" s="22" t="s">
        <v>26</v>
      </c>
      <c r="AH12" s="22" t="s">
        <v>5</v>
      </c>
      <c r="AI12" s="22" t="s">
        <v>6</v>
      </c>
      <c r="AJ12" s="22" t="s">
        <v>27</v>
      </c>
      <c r="AK12" s="22" t="s">
        <v>28</v>
      </c>
      <c r="AL12" s="22" t="s">
        <v>29</v>
      </c>
      <c r="AM12" s="22" t="s">
        <v>30</v>
      </c>
      <c r="AN12" s="22" t="s">
        <v>31</v>
      </c>
      <c r="AO12" s="22" t="s">
        <v>32</v>
      </c>
      <c r="AP12" s="22" t="s">
        <v>105</v>
      </c>
      <c r="AQ12" s="22" t="s">
        <v>106</v>
      </c>
      <c r="AR12" s="22" t="s">
        <v>107</v>
      </c>
      <c r="AS12" s="22" t="s">
        <v>108</v>
      </c>
      <c r="AT12" s="22" t="s">
        <v>33</v>
      </c>
      <c r="AU12" s="22" t="s">
        <v>109</v>
      </c>
      <c r="AV12" s="22" t="s">
        <v>136</v>
      </c>
      <c r="AW12" s="22" t="s">
        <v>137</v>
      </c>
      <c r="AX12" s="22" t="s">
        <v>138</v>
      </c>
      <c r="AY12" s="22" t="s">
        <v>139</v>
      </c>
      <c r="AZ12" s="22" t="s">
        <v>140</v>
      </c>
      <c r="BA12" s="22" t="s">
        <v>141</v>
      </c>
      <c r="BB12" s="22" t="s">
        <v>142</v>
      </c>
      <c r="BC12" s="22" t="s">
        <v>143</v>
      </c>
      <c r="BD12" s="22" t="s">
        <v>144</v>
      </c>
      <c r="BE12" s="22" t="s">
        <v>34</v>
      </c>
      <c r="BF12" s="22" t="s">
        <v>35</v>
      </c>
      <c r="BG12" s="22" t="s">
        <v>36</v>
      </c>
      <c r="BH12" s="22" t="s">
        <v>37</v>
      </c>
      <c r="BI12" s="22" t="s">
        <v>38</v>
      </c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</row>
    <row r="13" spans="1:72">
      <c r="A13" t="s">
        <v>63</v>
      </c>
      <c r="B13" t="s">
        <v>145</v>
      </c>
      <c r="C13" s="66">
        <f>(C14+C32)/2</f>
        <v>60.079937075098812</v>
      </c>
      <c r="D13" s="66">
        <f t="shared" ref="D13:T13" si="0">(D14+D32)/2</f>
        <v>4.5122391304347822</v>
      </c>
      <c r="E13" s="66">
        <f t="shared" si="0"/>
        <v>10.55697628458498</v>
      </c>
      <c r="F13" s="66">
        <f t="shared" si="0"/>
        <v>4.3823320158102774</v>
      </c>
      <c r="G13" s="66">
        <f t="shared" si="0"/>
        <v>0.19468892255015657</v>
      </c>
      <c r="H13" s="66">
        <f t="shared" si="0"/>
        <v>0.2375999401667851</v>
      </c>
      <c r="I13" s="66">
        <f t="shared" si="0"/>
        <v>1.4934933736340383</v>
      </c>
      <c r="J13" s="66">
        <f t="shared" si="0"/>
        <v>0.24607895338581648</v>
      </c>
      <c r="K13" s="66">
        <f t="shared" si="0"/>
        <v>0.32051715415019766</v>
      </c>
      <c r="L13" s="66">
        <f t="shared" si="0"/>
        <v>0.11430901759530793</v>
      </c>
      <c r="M13" s="66">
        <f>(M14+M32)</f>
        <v>3.997391304347826</v>
      </c>
      <c r="N13" s="66">
        <f t="shared" si="0"/>
        <v>40.763834495122481</v>
      </c>
      <c r="O13" s="66"/>
      <c r="P13" s="68">
        <f t="shared" si="0"/>
        <v>9405.8236598408766</v>
      </c>
      <c r="Q13" s="66"/>
      <c r="R13" s="68">
        <f>(R14)</f>
        <v>95.575454545454534</v>
      </c>
      <c r="S13" s="68">
        <f>(S14+S32)</f>
        <v>15.382727272727271</v>
      </c>
      <c r="T13" s="68">
        <f t="shared" si="0"/>
        <v>96.648636363636371</v>
      </c>
      <c r="U13" s="68">
        <f>(U14+U32)</f>
        <v>28.636363636363637</v>
      </c>
      <c r="V13" s="68"/>
      <c r="W13" s="68">
        <f>(W14+W32)</f>
        <v>151.18181818181819</v>
      </c>
      <c r="X13" s="68">
        <f>(X14+X32)</f>
        <v>40.090909090909093</v>
      </c>
      <c r="Y13" s="68">
        <f>(Y14+Y32)</f>
        <v>51.68181818181818</v>
      </c>
      <c r="Z13" s="22"/>
      <c r="AA13" s="68">
        <f t="shared" ref="AA13" si="1">(AA14+AA32)/2</f>
        <v>399.43181818181819</v>
      </c>
      <c r="AB13" s="68">
        <f>(AB14+AB32)</f>
        <v>3.6363636363636362</v>
      </c>
      <c r="AC13" s="22"/>
      <c r="AD13" s="68">
        <f>(AD14+AD32)</f>
        <v>370.23636363636365</v>
      </c>
      <c r="AE13" s="68">
        <f>(AE14+AE32)</f>
        <v>68.818181818181813</v>
      </c>
      <c r="AF13" s="68">
        <f>(AF14+AF32)</f>
        <v>106.83818181818179</v>
      </c>
      <c r="AG13" s="68">
        <f t="shared" ref="AG13" si="2">(AG14+AG32)/2</f>
        <v>59.644999999999996</v>
      </c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</row>
    <row r="14" spans="1:72">
      <c r="A14" t="s">
        <v>63</v>
      </c>
      <c r="B14" t="s">
        <v>146</v>
      </c>
      <c r="C14" s="66">
        <f>AVERAGE(C15:C25)</f>
        <v>62.200625454545452</v>
      </c>
      <c r="D14" s="66">
        <f t="shared" ref="D14:BI14" si="3">AVERAGE(D15:D25)</f>
        <v>4.2509999999999994</v>
      </c>
      <c r="E14" s="66">
        <f t="shared" si="3"/>
        <v>8.0909090909090917</v>
      </c>
      <c r="F14" s="66">
        <f t="shared" si="3"/>
        <v>4.1272727272727279</v>
      </c>
      <c r="G14" s="66">
        <f t="shared" si="3"/>
        <v>9.2856105969878436E-2</v>
      </c>
      <c r="H14" s="66">
        <f t="shared" si="3"/>
        <v>0.34519988033357019</v>
      </c>
      <c r="I14" s="66">
        <f t="shared" si="3"/>
        <v>1.8178563124854683</v>
      </c>
      <c r="J14" s="66">
        <f t="shared" si="3"/>
        <v>0.20954921111945907</v>
      </c>
      <c r="K14" s="66">
        <f t="shared" si="3"/>
        <v>0.32146909090909087</v>
      </c>
      <c r="L14" s="66">
        <f t="shared" si="3"/>
        <v>0.22486803519061585</v>
      </c>
      <c r="M14" s="66"/>
      <c r="N14" s="66">
        <f t="shared" si="3"/>
        <v>81.527668990244962</v>
      </c>
      <c r="O14" s="66"/>
      <c r="P14" s="68">
        <f t="shared" si="3"/>
        <v>13527.272727272728</v>
      </c>
      <c r="Q14" s="68"/>
      <c r="R14" s="22">
        <f t="shared" si="3"/>
        <v>95.575454545454534</v>
      </c>
      <c r="S14" s="68">
        <f t="shared" si="3"/>
        <v>15.382727272727271</v>
      </c>
      <c r="T14" s="68">
        <f t="shared" si="3"/>
        <v>116.20636363636366</v>
      </c>
      <c r="U14" s="68">
        <f t="shared" si="3"/>
        <v>28.636363636363637</v>
      </c>
      <c r="V14" s="68"/>
      <c r="W14" s="68">
        <f t="shared" si="3"/>
        <v>151.18181818181819</v>
      </c>
      <c r="X14" s="68">
        <f t="shared" si="3"/>
        <v>40.090909090909093</v>
      </c>
      <c r="Y14" s="68"/>
      <c r="AA14" s="68">
        <f>AVERAGE(AA15:AA25)</f>
        <v>5</v>
      </c>
      <c r="AB14" s="68">
        <f t="shared" si="3"/>
        <v>3.6363636363636362</v>
      </c>
      <c r="AC14" s="68"/>
      <c r="AD14" s="68">
        <f t="shared" si="3"/>
        <v>370.23636363636365</v>
      </c>
      <c r="AE14" s="68"/>
      <c r="AF14" s="68">
        <f t="shared" si="3"/>
        <v>106.83818181818179</v>
      </c>
      <c r="AG14" s="68">
        <f t="shared" si="3"/>
        <v>49.062727272727265</v>
      </c>
      <c r="AH14" s="22">
        <f t="shared" si="3"/>
        <v>45</v>
      </c>
      <c r="AI14" s="22">
        <f t="shared" si="3"/>
        <v>101</v>
      </c>
      <c r="AJ14" s="22"/>
      <c r="AK14" s="22">
        <f t="shared" si="3"/>
        <v>64.63636363636364</v>
      </c>
      <c r="AL14" s="22">
        <f t="shared" si="3"/>
        <v>18.736363636363635</v>
      </c>
      <c r="AM14" s="22">
        <f t="shared" si="3"/>
        <v>4.0727272727272723</v>
      </c>
      <c r="AN14" s="22">
        <f t="shared" si="3"/>
        <v>23.036363636363635</v>
      </c>
      <c r="AO14" s="22"/>
      <c r="AP14" s="22"/>
      <c r="AQ14" s="22"/>
      <c r="AR14" s="22"/>
      <c r="AS14" s="22"/>
      <c r="AT14" s="22">
        <f t="shared" si="3"/>
        <v>4.545454545454545</v>
      </c>
      <c r="AU14" s="22"/>
      <c r="AV14" s="66">
        <f t="shared" si="3"/>
        <v>122.61580381471391</v>
      </c>
      <c r="AW14" s="66">
        <f t="shared" si="3"/>
        <v>105.53814002089865</v>
      </c>
      <c r="AX14" s="66">
        <f t="shared" si="3"/>
        <v>98.742653220832466</v>
      </c>
      <c r="AY14" s="66">
        <f t="shared" si="3"/>
        <v>90.909090909090921</v>
      </c>
      <c r="AZ14" s="66">
        <f t="shared" si="3"/>
        <v>81.109799291617477</v>
      </c>
      <c r="BA14" s="66">
        <f t="shared" si="3"/>
        <v>46.812957157784744</v>
      </c>
      <c r="BB14" s="66">
        <f t="shared" si="3"/>
        <v>75.282234105763536</v>
      </c>
      <c r="BC14" s="66"/>
      <c r="BD14" s="66">
        <f t="shared" si="3"/>
        <v>18.328445747800586</v>
      </c>
      <c r="BE14" s="66">
        <f t="shared" si="3"/>
        <v>0.99087725352090861</v>
      </c>
      <c r="BF14" s="66">
        <f t="shared" si="3"/>
        <v>0.58235181436358407</v>
      </c>
      <c r="BG14" s="66">
        <f t="shared" si="3"/>
        <v>7.3435627006648341</v>
      </c>
      <c r="BH14" s="66">
        <f t="shared" si="3"/>
        <v>0.58520000000000005</v>
      </c>
      <c r="BI14" s="66">
        <f t="shared" si="3"/>
        <v>0.61460000000000004</v>
      </c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</row>
    <row r="15" spans="1:72">
      <c r="A15" t="s">
        <v>73</v>
      </c>
      <c r="C15" s="3">
        <v>70.75775999999999</v>
      </c>
      <c r="D15" s="3">
        <v>3.8610000000000002</v>
      </c>
      <c r="E15" s="3">
        <v>3.4</v>
      </c>
      <c r="F15" s="3">
        <v>3</v>
      </c>
      <c r="G15" s="3">
        <v>4.197604790419162E-2</v>
      </c>
      <c r="H15" s="3">
        <v>0.11607157548334021</v>
      </c>
      <c r="I15" s="3">
        <v>0.42161125319693094</v>
      </c>
      <c r="J15" s="3">
        <v>9.4358416702914324E-2</v>
      </c>
      <c r="K15" s="3">
        <v>0.31691999999999998</v>
      </c>
      <c r="L15" s="3">
        <v>0.13741935483870968</v>
      </c>
      <c r="M15" s="3"/>
      <c r="N15" s="3">
        <v>82.147116648126087</v>
      </c>
      <c r="O15" s="3"/>
      <c r="P15">
        <v>1700.0000000000002</v>
      </c>
      <c r="R15">
        <v>23.14</v>
      </c>
      <c r="S15" s="4">
        <v>16.03</v>
      </c>
      <c r="T15" s="4">
        <v>51.66</v>
      </c>
      <c r="U15" s="4">
        <v>28</v>
      </c>
      <c r="V15" s="4"/>
      <c r="W15" s="4">
        <v>46</v>
      </c>
      <c r="X15" s="4">
        <v>122</v>
      </c>
      <c r="Y15" s="4"/>
      <c r="AA15" s="4">
        <v>4</v>
      </c>
      <c r="AB15" s="4">
        <v>6</v>
      </c>
      <c r="AC15" s="4"/>
      <c r="AD15" s="4">
        <v>397.5</v>
      </c>
      <c r="AE15" s="4"/>
      <c r="AF15" s="4">
        <v>77.19</v>
      </c>
      <c r="AG15" s="4">
        <v>35.74</v>
      </c>
      <c r="AH15">
        <v>77</v>
      </c>
      <c r="AI15">
        <v>292</v>
      </c>
      <c r="AK15">
        <v>213</v>
      </c>
      <c r="AL15">
        <v>68.099999999999994</v>
      </c>
      <c r="AM15">
        <v>12.8</v>
      </c>
      <c r="AN15">
        <v>49.4</v>
      </c>
      <c r="AT15">
        <v>3.6</v>
      </c>
      <c r="AV15" s="3">
        <v>209.80926430517712</v>
      </c>
      <c r="AW15" s="3">
        <v>305.1201671891327</v>
      </c>
      <c r="AX15" s="3">
        <v>266.04078591074364</v>
      </c>
      <c r="AY15" s="3">
        <v>299.57805907172997</v>
      </c>
      <c r="AZ15" s="3">
        <v>294.80519480519479</v>
      </c>
      <c r="BA15" s="3">
        <v>147.12643678160921</v>
      </c>
      <c r="BB15" s="3">
        <v>161.43790849673204</v>
      </c>
      <c r="BC15" s="3"/>
      <c r="BD15" s="3">
        <v>14.516129032258066</v>
      </c>
      <c r="BE15" s="3">
        <v>1.2914704457728268</v>
      </c>
      <c r="BF15" s="3">
        <v>0.6744043917933521</v>
      </c>
      <c r="BG15" s="3">
        <v>14.453527096578867</v>
      </c>
      <c r="BH15" s="3">
        <v>0.58520000000000005</v>
      </c>
      <c r="BI15" s="3">
        <v>0.61460000000000004</v>
      </c>
    </row>
    <row r="16" spans="1:72">
      <c r="A16" t="s">
        <v>70</v>
      </c>
      <c r="C16" s="3">
        <v>69.853920000000002</v>
      </c>
      <c r="D16" s="3">
        <v>1.2869999999999999</v>
      </c>
      <c r="E16" s="3">
        <v>4.2</v>
      </c>
      <c r="F16" s="3">
        <v>2.7</v>
      </c>
      <c r="G16" s="3">
        <v>6.9960079840319364E-2</v>
      </c>
      <c r="H16" s="3">
        <v>0.89540929658576729</v>
      </c>
      <c r="I16" s="3">
        <v>0.80708439897698214</v>
      </c>
      <c r="J16" s="3">
        <v>0.20219660722053068</v>
      </c>
      <c r="K16" s="3">
        <v>0.21684</v>
      </c>
      <c r="L16" s="3">
        <v>0.20612903225806453</v>
      </c>
      <c r="M16" s="3"/>
      <c r="N16" s="3">
        <v>80.438539414881674</v>
      </c>
      <c r="O16" s="3"/>
      <c r="P16">
        <v>10200</v>
      </c>
      <c r="R16">
        <v>75.27</v>
      </c>
      <c r="S16" s="4">
        <v>14.14</v>
      </c>
      <c r="T16" s="4">
        <v>91.63</v>
      </c>
      <c r="U16" s="4">
        <v>1</v>
      </c>
      <c r="V16" s="4"/>
      <c r="W16" s="4">
        <v>198</v>
      </c>
      <c r="X16" s="4">
        <v>2</v>
      </c>
      <c r="Y16" s="4"/>
      <c r="AA16" s="4">
        <v>1</v>
      </c>
      <c r="AB16" s="4">
        <v>1</v>
      </c>
      <c r="AC16" s="4"/>
      <c r="AD16" s="4">
        <v>171.4</v>
      </c>
      <c r="AE16" s="4"/>
      <c r="AF16" s="4">
        <v>86.47</v>
      </c>
      <c r="AG16" s="4">
        <v>58.97</v>
      </c>
      <c r="AH16">
        <v>40</v>
      </c>
      <c r="AI16">
        <v>29</v>
      </c>
      <c r="AK16">
        <v>52</v>
      </c>
      <c r="AL16">
        <v>14.8</v>
      </c>
      <c r="AM16">
        <v>3.5</v>
      </c>
      <c r="AN16">
        <v>17.3</v>
      </c>
      <c r="AT16">
        <v>4.4000000000000004</v>
      </c>
      <c r="AV16" s="3">
        <v>108.99182561307902</v>
      </c>
      <c r="AW16" s="3">
        <v>30.303030303030305</v>
      </c>
      <c r="AX16" s="3">
        <v>83.538589393203438</v>
      </c>
      <c r="AY16" s="3">
        <v>73.136427566807313</v>
      </c>
      <c r="AZ16" s="3">
        <v>64.069264069264065</v>
      </c>
      <c r="BA16" s="3">
        <v>40.229885057471265</v>
      </c>
      <c r="BB16" s="3">
        <v>56.535947712418306</v>
      </c>
      <c r="BC16" s="3"/>
      <c r="BD16" s="3">
        <v>17.741935483870968</v>
      </c>
      <c r="BE16" s="3">
        <v>0.31757443036850708</v>
      </c>
      <c r="BF16" s="3">
        <v>0.66843869961001767</v>
      </c>
      <c r="BG16" s="3">
        <v>6.1431756254644538</v>
      </c>
      <c r="BH16" s="3"/>
      <c r="BI16" s="3"/>
    </row>
    <row r="17" spans="1:61">
      <c r="A17" t="s">
        <v>71</v>
      </c>
      <c r="C17" s="3">
        <v>56.941919999999996</v>
      </c>
      <c r="D17" s="3">
        <v>4.29</v>
      </c>
      <c r="E17" s="3">
        <v>11.2</v>
      </c>
      <c r="F17" s="3">
        <v>6.3</v>
      </c>
      <c r="G17" s="3">
        <v>0.12592814371257485</v>
      </c>
      <c r="H17" s="3">
        <v>0.11607157548334021</v>
      </c>
      <c r="I17" s="3">
        <v>2.096010230179028</v>
      </c>
      <c r="J17" s="3">
        <v>0.41787298825576341</v>
      </c>
      <c r="K17" s="3">
        <v>0.48371999999999993</v>
      </c>
      <c r="L17" s="3">
        <v>0.16032258064516131</v>
      </c>
      <c r="M17" s="3"/>
      <c r="N17" s="3">
        <v>80.438539414881674</v>
      </c>
      <c r="O17" s="3"/>
      <c r="P17">
        <v>10200</v>
      </c>
      <c r="R17">
        <v>73.540000000000006</v>
      </c>
      <c r="S17" s="4">
        <v>16.36</v>
      </c>
      <c r="T17" s="4">
        <v>112.7</v>
      </c>
      <c r="U17" s="4">
        <v>1</v>
      </c>
      <c r="V17" s="4"/>
      <c r="W17" s="4">
        <v>62</v>
      </c>
      <c r="X17" s="4">
        <v>2</v>
      </c>
      <c r="Y17" s="4"/>
      <c r="AA17" s="4">
        <v>1</v>
      </c>
      <c r="AB17" s="4">
        <v>1</v>
      </c>
      <c r="AC17" s="4"/>
      <c r="AD17" s="4">
        <v>509.4</v>
      </c>
      <c r="AE17" s="4"/>
      <c r="AF17" s="4">
        <v>79.650000000000006</v>
      </c>
      <c r="AG17" s="4">
        <v>62.94</v>
      </c>
      <c r="AH17">
        <v>36</v>
      </c>
      <c r="AI17">
        <v>117</v>
      </c>
      <c r="AK17">
        <v>36</v>
      </c>
      <c r="AL17">
        <v>9.6999999999999993</v>
      </c>
      <c r="AM17">
        <v>2</v>
      </c>
      <c r="AN17">
        <v>16.399999999999999</v>
      </c>
      <c r="AT17">
        <v>2.8</v>
      </c>
      <c r="AV17" s="3">
        <v>98.09264305177112</v>
      </c>
      <c r="AW17" s="3">
        <v>122.25705329153605</v>
      </c>
      <c r="AX17" s="3">
        <v>63.120061332488937</v>
      </c>
      <c r="AY17" s="3">
        <v>50.632911392405063</v>
      </c>
      <c r="AZ17" s="3">
        <v>41.991341991341983</v>
      </c>
      <c r="BA17" s="3">
        <v>22.988505747126439</v>
      </c>
      <c r="BB17" s="3">
        <v>53.59477124183006</v>
      </c>
      <c r="BC17" s="3"/>
      <c r="BD17" s="3">
        <v>11.29032258064516</v>
      </c>
      <c r="BE17" s="3">
        <v>1.5537172934147769</v>
      </c>
      <c r="BF17" s="3">
        <v>0.48458465226923625</v>
      </c>
      <c r="BG17" s="3">
        <v>8.6882055274425856</v>
      </c>
      <c r="BH17" s="3"/>
      <c r="BI17" s="3"/>
    </row>
    <row r="18" spans="1:61">
      <c r="A18" t="s">
        <v>120</v>
      </c>
      <c r="C18" s="3">
        <v>63.52704</v>
      </c>
      <c r="D18" s="3">
        <v>3.8610000000000002</v>
      </c>
      <c r="E18" s="3">
        <v>5</v>
      </c>
      <c r="F18" s="3">
        <v>4.7</v>
      </c>
      <c r="G18" s="3">
        <v>9.7944111776447129E-2</v>
      </c>
      <c r="H18" s="3">
        <v>0.54719457013574668</v>
      </c>
      <c r="I18" s="3">
        <v>1.9153196930946292</v>
      </c>
      <c r="J18" s="3">
        <v>0.31003479773814707</v>
      </c>
      <c r="K18" s="3">
        <v>0.26688000000000001</v>
      </c>
      <c r="L18" s="3">
        <v>0.18322580645161293</v>
      </c>
      <c r="M18" s="3"/>
      <c r="N18" s="3">
        <v>80.408638979196581</v>
      </c>
      <c r="O18" s="3"/>
      <c r="P18">
        <v>16200.000000000002</v>
      </c>
      <c r="R18">
        <v>95.06</v>
      </c>
      <c r="S18" s="4">
        <v>14.5</v>
      </c>
      <c r="T18" s="4">
        <v>89.5</v>
      </c>
      <c r="U18" s="4">
        <v>43</v>
      </c>
      <c r="V18" s="4"/>
      <c r="W18" s="4">
        <v>132</v>
      </c>
      <c r="X18" s="4">
        <v>41</v>
      </c>
      <c r="Y18" s="4"/>
      <c r="AA18" s="4">
        <v>9</v>
      </c>
      <c r="AB18" s="4">
        <v>4</v>
      </c>
      <c r="AC18" s="4"/>
      <c r="AD18" s="4">
        <v>200.5</v>
      </c>
      <c r="AE18" s="4"/>
      <c r="AF18" s="4">
        <v>97.53</v>
      </c>
      <c r="AG18" s="4">
        <v>38.270000000000003</v>
      </c>
      <c r="AH18">
        <v>53</v>
      </c>
      <c r="AI18">
        <v>74</v>
      </c>
      <c r="AK18">
        <v>54</v>
      </c>
      <c r="AL18">
        <v>13.9</v>
      </c>
      <c r="AM18">
        <v>3.3</v>
      </c>
      <c r="AN18">
        <v>19.2</v>
      </c>
      <c r="AT18">
        <v>5.0999999999999996</v>
      </c>
      <c r="AV18" s="3">
        <v>144.41416893732969</v>
      </c>
      <c r="AW18" s="3">
        <v>77.324973876698024</v>
      </c>
      <c r="AX18" s="3">
        <v>94.092001720493357</v>
      </c>
      <c r="AY18" s="3">
        <v>75.949367088607602</v>
      </c>
      <c r="AZ18" s="3">
        <v>60.17316017316017</v>
      </c>
      <c r="BA18" s="3">
        <v>37.931034482758619</v>
      </c>
      <c r="BB18" s="3">
        <v>62.745098039215684</v>
      </c>
      <c r="BC18" s="3"/>
      <c r="BD18" s="3">
        <v>20.564516129032256</v>
      </c>
      <c r="BE18" s="3">
        <v>0.6633435724692851</v>
      </c>
      <c r="BF18" s="3">
        <v>0.61731009050039021</v>
      </c>
      <c r="BG18" s="3">
        <v>7.0224929208740718</v>
      </c>
      <c r="BH18" s="3"/>
      <c r="BI18" s="3"/>
    </row>
    <row r="19" spans="1:61">
      <c r="A19" t="s">
        <v>4</v>
      </c>
      <c r="C19" s="3">
        <v>64.689120000000003</v>
      </c>
      <c r="D19" s="3">
        <v>3.0030000000000001</v>
      </c>
      <c r="E19" s="3">
        <v>7.7</v>
      </c>
      <c r="F19" s="3">
        <v>5.4</v>
      </c>
      <c r="G19" s="3">
        <v>5.5968063872255495E-2</v>
      </c>
      <c r="H19" s="3">
        <v>0.16581653640477173</v>
      </c>
      <c r="I19" s="3">
        <v>0.54207161125319692</v>
      </c>
      <c r="J19" s="3">
        <v>9.4358416702914324E-2</v>
      </c>
      <c r="K19" s="3">
        <v>0.40031999999999995</v>
      </c>
      <c r="L19" s="3">
        <v>0.13741935483870968</v>
      </c>
      <c r="M19" s="3"/>
      <c r="N19" s="3">
        <v>82.18807398307186</v>
      </c>
      <c r="O19" s="3"/>
      <c r="P19">
        <v>8100.0000000000009</v>
      </c>
      <c r="R19">
        <v>55.34</v>
      </c>
      <c r="S19" s="4">
        <v>16.16</v>
      </c>
      <c r="T19" s="4">
        <v>71.680000000000007</v>
      </c>
      <c r="U19" s="4">
        <v>70</v>
      </c>
      <c r="V19" s="4"/>
      <c r="W19" s="4">
        <v>98</v>
      </c>
      <c r="X19" s="4">
        <v>58</v>
      </c>
      <c r="Y19" s="4"/>
      <c r="AA19" s="4">
        <v>6</v>
      </c>
      <c r="AB19" s="4">
        <v>5</v>
      </c>
      <c r="AC19" s="4"/>
      <c r="AD19" s="4">
        <v>245.4</v>
      </c>
      <c r="AE19" s="4"/>
      <c r="AF19" s="4">
        <v>84.78</v>
      </c>
      <c r="AG19" s="4">
        <v>63.07</v>
      </c>
      <c r="AH19">
        <v>44</v>
      </c>
      <c r="AI19">
        <v>51</v>
      </c>
      <c r="AK19">
        <v>58</v>
      </c>
      <c r="AL19">
        <v>12.1</v>
      </c>
      <c r="AM19">
        <v>3.7</v>
      </c>
      <c r="AN19">
        <v>20.9</v>
      </c>
      <c r="AT19">
        <v>7.1</v>
      </c>
      <c r="AV19" s="3">
        <v>119.89100817438693</v>
      </c>
      <c r="AW19" s="3">
        <v>53.291536050156743</v>
      </c>
      <c r="AX19" s="3">
        <v>92.747269475055987</v>
      </c>
      <c r="AY19" s="3">
        <v>81.575246132208164</v>
      </c>
      <c r="AZ19" s="3">
        <v>52.38095238095238</v>
      </c>
      <c r="BA19" s="3">
        <v>42.52873563218391</v>
      </c>
      <c r="BB19" s="3">
        <v>68.300653594771234</v>
      </c>
      <c r="BC19" s="3"/>
      <c r="BD19" s="3">
        <v>28.629032258064516</v>
      </c>
      <c r="BE19" s="3">
        <v>0.50537571163709083</v>
      </c>
      <c r="BF19" s="3">
        <v>0.71102250395039712</v>
      </c>
      <c r="BG19" s="3">
        <v>4.1877422573588676</v>
      </c>
      <c r="BH19" s="3"/>
      <c r="BI19" s="3"/>
    </row>
    <row r="20" spans="1:61">
      <c r="A20" t="s">
        <v>2</v>
      </c>
      <c r="C20" s="3">
        <v>67.529759999999996</v>
      </c>
      <c r="D20" s="3">
        <v>2.0019999999999998</v>
      </c>
      <c r="E20" s="3">
        <v>4.5</v>
      </c>
      <c r="F20" s="3">
        <v>3.4</v>
      </c>
      <c r="G20" s="3">
        <v>9.7944111776447129E-2</v>
      </c>
      <c r="H20" s="3">
        <v>0.67984779925956396</v>
      </c>
      <c r="I20" s="3">
        <v>0.55411764705882349</v>
      </c>
      <c r="J20" s="3">
        <v>0.16175728577642454</v>
      </c>
      <c r="K20" s="3">
        <v>0.23352000000000001</v>
      </c>
      <c r="L20" s="3">
        <v>0.16032258064516131</v>
      </c>
      <c r="M20" s="3"/>
      <c r="N20" s="3">
        <v>79.319269424516406</v>
      </c>
      <c r="O20" s="3"/>
      <c r="P20">
        <v>18800</v>
      </c>
      <c r="R20">
        <v>77.39</v>
      </c>
      <c r="S20" s="4">
        <v>14.95</v>
      </c>
      <c r="T20" s="4">
        <v>138.80000000000001</v>
      </c>
      <c r="U20" s="4">
        <v>73</v>
      </c>
      <c r="V20" s="4"/>
      <c r="W20" s="4">
        <v>342</v>
      </c>
      <c r="X20" s="4">
        <v>57</v>
      </c>
      <c r="Y20" s="4"/>
      <c r="AA20" s="4">
        <v>8</v>
      </c>
      <c r="AB20" s="4">
        <v>6</v>
      </c>
      <c r="AC20" s="4"/>
      <c r="AD20" s="4">
        <v>330.8</v>
      </c>
      <c r="AE20" s="4"/>
      <c r="AF20" s="4">
        <v>115.3</v>
      </c>
      <c r="AG20" s="4">
        <v>43.17</v>
      </c>
      <c r="AH20">
        <v>52</v>
      </c>
      <c r="AI20">
        <v>55</v>
      </c>
      <c r="AK20">
        <v>90</v>
      </c>
      <c r="AL20">
        <v>22.7</v>
      </c>
      <c r="AM20">
        <v>6.5</v>
      </c>
      <c r="AN20">
        <v>24.8</v>
      </c>
      <c r="AT20">
        <v>6.9</v>
      </c>
      <c r="AV20" s="3">
        <v>141.68937329700273</v>
      </c>
      <c r="AW20" s="3">
        <v>57.471264367816097</v>
      </c>
      <c r="AX20" s="3">
        <v>131.42995693677327</v>
      </c>
      <c r="AY20" s="3">
        <v>126.58227848101266</v>
      </c>
      <c r="AZ20" s="3">
        <v>98.268398268398258</v>
      </c>
      <c r="BA20" s="3">
        <v>74.71264367816093</v>
      </c>
      <c r="BB20" s="3">
        <v>81.045751633986939</v>
      </c>
      <c r="BC20" s="3"/>
      <c r="BD20" s="3">
        <v>27.822580645161292</v>
      </c>
      <c r="BE20" s="3">
        <v>0.42114818097567081</v>
      </c>
      <c r="BF20" s="3">
        <v>0.83718615622987969</v>
      </c>
      <c r="BG20" s="3">
        <v>5.092603561979228</v>
      </c>
      <c r="BH20" s="3"/>
      <c r="BI20" s="3"/>
    </row>
    <row r="21" spans="1:61">
      <c r="A21" t="s">
        <v>61</v>
      </c>
      <c r="C21" s="3">
        <v>63.397919999999999</v>
      </c>
      <c r="D21" s="3">
        <v>7.2929999999999993</v>
      </c>
      <c r="E21" s="3">
        <v>3.1</v>
      </c>
      <c r="F21" s="3">
        <v>3.2</v>
      </c>
      <c r="G21" s="3">
        <v>0.12592814371257485</v>
      </c>
      <c r="H21" s="3">
        <v>0.11607157548334021</v>
      </c>
      <c r="I21" s="3">
        <v>4.4811253196930947</v>
      </c>
      <c r="J21" s="3">
        <v>0.25611570247933885</v>
      </c>
      <c r="K21" s="3">
        <v>0.26688000000000001</v>
      </c>
      <c r="L21" s="3">
        <v>0.36645161290322587</v>
      </c>
      <c r="M21" s="3"/>
      <c r="N21" s="3">
        <v>82.603492354271566</v>
      </c>
      <c r="O21" s="3"/>
      <c r="P21">
        <v>10900</v>
      </c>
      <c r="R21">
        <v>118.7</v>
      </c>
      <c r="S21" s="4">
        <v>15.16</v>
      </c>
      <c r="T21" s="4">
        <v>158.69999999999999</v>
      </c>
      <c r="U21" s="4">
        <v>1</v>
      </c>
      <c r="V21" s="4"/>
      <c r="W21" s="4">
        <v>112</v>
      </c>
      <c r="X21" s="4">
        <v>2</v>
      </c>
      <c r="Y21" s="4"/>
      <c r="AA21" s="4">
        <v>1</v>
      </c>
      <c r="AB21" s="4">
        <v>1</v>
      </c>
      <c r="AC21" s="4"/>
      <c r="AD21" s="4">
        <v>122.6</v>
      </c>
      <c r="AE21" s="4"/>
      <c r="AF21" s="4">
        <v>120.7</v>
      </c>
      <c r="AG21" s="4">
        <v>33.26</v>
      </c>
      <c r="AH21">
        <v>37</v>
      </c>
      <c r="AI21">
        <v>116</v>
      </c>
      <c r="AK21">
        <v>34</v>
      </c>
      <c r="AL21">
        <v>13.7</v>
      </c>
      <c r="AM21">
        <v>2.2000000000000002</v>
      </c>
      <c r="AN21">
        <v>20.7</v>
      </c>
      <c r="AT21">
        <v>2.6</v>
      </c>
      <c r="AV21" s="3">
        <v>100.81743869209809</v>
      </c>
      <c r="AW21" s="3">
        <v>121.21212121212122</v>
      </c>
      <c r="AX21" s="3">
        <v>61.317545800961099</v>
      </c>
      <c r="AY21" s="3">
        <v>47.819971870604782</v>
      </c>
      <c r="AZ21" s="3">
        <v>59.307359307359299</v>
      </c>
      <c r="BA21" s="3">
        <v>25.287356321839084</v>
      </c>
      <c r="BB21" s="3">
        <v>67.647058823529406</v>
      </c>
      <c r="BC21" s="3"/>
      <c r="BD21" s="3">
        <v>10.483870967741936</v>
      </c>
      <c r="BE21" s="3">
        <v>1.5416501853510027</v>
      </c>
      <c r="BF21" s="3">
        <v>0.39923138471646247</v>
      </c>
      <c r="BG21" s="3">
        <v>9.6164326137078184</v>
      </c>
      <c r="BH21" s="3"/>
      <c r="BI21" s="3"/>
    </row>
    <row r="22" spans="1:61">
      <c r="A22" t="s">
        <v>3</v>
      </c>
      <c r="C22" s="3">
        <v>59.911679999999997</v>
      </c>
      <c r="D22" s="3">
        <v>3.2889999999999997</v>
      </c>
      <c r="E22" s="3">
        <v>9.1999999999999993</v>
      </c>
      <c r="F22" s="3">
        <v>4.9000000000000004</v>
      </c>
      <c r="G22" s="3">
        <v>0.13992015968063873</v>
      </c>
      <c r="H22" s="3">
        <v>0.94515425750719873</v>
      </c>
      <c r="I22" s="3">
        <v>0.89140664961636829</v>
      </c>
      <c r="J22" s="3">
        <v>0.24263592866463679</v>
      </c>
      <c r="K22" s="3">
        <v>0.36696000000000001</v>
      </c>
      <c r="L22" s="3">
        <v>0.16032258064516131</v>
      </c>
      <c r="M22" s="3"/>
      <c r="N22" s="3">
        <v>80.047079576114015</v>
      </c>
      <c r="O22" s="3"/>
      <c r="P22">
        <v>15300</v>
      </c>
      <c r="R22">
        <v>83.39</v>
      </c>
      <c r="S22" s="4">
        <v>14.67</v>
      </c>
      <c r="T22" s="4">
        <v>128.69999999999999</v>
      </c>
      <c r="U22" s="4">
        <v>79</v>
      </c>
      <c r="V22" s="4"/>
      <c r="W22" s="4">
        <v>440</v>
      </c>
      <c r="X22" s="4">
        <v>97</v>
      </c>
      <c r="Y22" s="4"/>
      <c r="AA22" s="4">
        <v>8</v>
      </c>
      <c r="AB22" s="4">
        <v>6</v>
      </c>
      <c r="AC22" s="4"/>
      <c r="AD22" s="4">
        <v>329.3</v>
      </c>
      <c r="AE22" s="4"/>
      <c r="AF22" s="4">
        <v>137</v>
      </c>
      <c r="AG22" s="4">
        <v>61.39</v>
      </c>
      <c r="AH22">
        <v>54</v>
      </c>
      <c r="AI22">
        <v>80</v>
      </c>
      <c r="AK22">
        <v>66</v>
      </c>
      <c r="AL22">
        <v>17.7</v>
      </c>
      <c r="AM22">
        <v>4.3</v>
      </c>
      <c r="AN22">
        <v>21.6</v>
      </c>
      <c r="AT22">
        <v>3.8</v>
      </c>
      <c r="AV22" s="3">
        <v>147.13896457765668</v>
      </c>
      <c r="AW22" s="3">
        <v>83.594566353187048</v>
      </c>
      <c r="AX22" s="3">
        <v>108.23277371723118</v>
      </c>
      <c r="AY22" s="3">
        <v>92.827004219409289</v>
      </c>
      <c r="AZ22" s="3">
        <v>76.623376623376615</v>
      </c>
      <c r="BA22" s="3">
        <v>49.425287356321839</v>
      </c>
      <c r="BB22" s="3">
        <v>70.588235294117652</v>
      </c>
      <c r="BC22" s="3"/>
      <c r="BD22" s="3">
        <v>15.32258064516129</v>
      </c>
      <c r="BE22" s="3">
        <v>0.66242209100064053</v>
      </c>
      <c r="BF22" s="3">
        <v>0.67205125647395181</v>
      </c>
      <c r="BG22" s="3">
        <v>9.6027534776997001</v>
      </c>
      <c r="BH22" s="3"/>
      <c r="BI22" s="3"/>
    </row>
    <row r="23" spans="1:61">
      <c r="A23" t="s">
        <v>72</v>
      </c>
      <c r="C23" s="3">
        <v>58.749599999999994</v>
      </c>
      <c r="D23" s="3">
        <v>9.4379999999999988</v>
      </c>
      <c r="E23" s="3">
        <v>5.3</v>
      </c>
      <c r="F23" s="3">
        <v>4.9000000000000004</v>
      </c>
      <c r="G23" s="3">
        <v>0.12592814371257485</v>
      </c>
      <c r="H23" s="3">
        <v>6.6326614561908692E-2</v>
      </c>
      <c r="I23" s="3">
        <v>3.6258567774936057</v>
      </c>
      <c r="J23" s="3">
        <v>0.21567638103523273</v>
      </c>
      <c r="K23" s="3">
        <v>0.43368000000000001</v>
      </c>
      <c r="L23" s="3">
        <v>0.36645161290322587</v>
      </c>
      <c r="M23" s="3"/>
      <c r="N23" s="3">
        <v>83.221519529706526</v>
      </c>
      <c r="O23" s="3"/>
      <c r="P23">
        <v>6600</v>
      </c>
      <c r="R23">
        <v>169.2</v>
      </c>
      <c r="S23" s="4">
        <v>15.94</v>
      </c>
      <c r="T23" s="4">
        <v>168.5</v>
      </c>
      <c r="U23" s="4">
        <v>17</v>
      </c>
      <c r="V23" s="4"/>
      <c r="W23" s="4">
        <v>90</v>
      </c>
      <c r="X23" s="4">
        <v>56</v>
      </c>
      <c r="Y23" s="4"/>
      <c r="AA23" s="4">
        <v>15</v>
      </c>
      <c r="AB23" s="4">
        <v>8</v>
      </c>
      <c r="AC23" s="4"/>
      <c r="AD23" s="4">
        <v>360.3</v>
      </c>
      <c r="AE23" s="4"/>
      <c r="AF23" s="4">
        <v>136.19999999999999</v>
      </c>
      <c r="AG23" s="4">
        <v>62.58</v>
      </c>
      <c r="AH23">
        <v>38</v>
      </c>
      <c r="AI23">
        <v>170</v>
      </c>
      <c r="AK23">
        <v>41</v>
      </c>
      <c r="AL23">
        <v>12.5</v>
      </c>
      <c r="AM23">
        <v>2.2999999999999998</v>
      </c>
      <c r="AN23">
        <v>25.5</v>
      </c>
      <c r="AT23">
        <v>4.4000000000000004</v>
      </c>
      <c r="AV23" s="3">
        <v>103.54223433242507</v>
      </c>
      <c r="AW23" s="3">
        <v>177.63845350052247</v>
      </c>
      <c r="AX23" s="3">
        <v>70.088809201660965</v>
      </c>
      <c r="AY23" s="3">
        <v>57.66526019690577</v>
      </c>
      <c r="AZ23" s="3">
        <v>54.112554112554108</v>
      </c>
      <c r="BA23" s="3">
        <v>26.436781609195403</v>
      </c>
      <c r="BB23" s="3">
        <v>83.333333333333329</v>
      </c>
      <c r="BC23" s="3"/>
      <c r="BD23" s="3">
        <v>17.741935483870968</v>
      </c>
      <c r="BE23" s="3">
        <v>2.0852295786409614</v>
      </c>
      <c r="BF23" s="3">
        <v>0.39368619842453756</v>
      </c>
      <c r="BG23" s="3">
        <v>5.8360168441912306</v>
      </c>
      <c r="BH23" s="3"/>
      <c r="BI23" s="3"/>
    </row>
    <row r="24" spans="1:61">
      <c r="A24" t="s">
        <v>76</v>
      </c>
      <c r="C24" s="3">
        <v>54.875999999999998</v>
      </c>
      <c r="D24" s="3">
        <v>1.573</v>
      </c>
      <c r="E24" s="3">
        <v>24</v>
      </c>
      <c r="F24" s="3">
        <v>2.7</v>
      </c>
      <c r="G24" s="3">
        <v>8.395209580838324E-2</v>
      </c>
      <c r="H24" s="3">
        <v>9.9489921842863024E-2</v>
      </c>
      <c r="I24" s="3">
        <v>1.9153196930946292</v>
      </c>
      <c r="J24" s="3">
        <v>0.20219660722053068</v>
      </c>
      <c r="K24" s="3">
        <v>0.1668</v>
      </c>
      <c r="L24" s="3">
        <v>0.16032258064516131</v>
      </c>
      <c r="M24" s="3"/>
      <c r="N24" s="3">
        <v>85.777080898611558</v>
      </c>
      <c r="O24" s="3"/>
      <c r="P24">
        <v>4300</v>
      </c>
      <c r="R24">
        <v>149.30000000000001</v>
      </c>
      <c r="S24" s="4">
        <v>14.97</v>
      </c>
      <c r="T24" s="4">
        <v>135.19999999999999</v>
      </c>
      <c r="U24" s="4">
        <v>1</v>
      </c>
      <c r="V24" s="4"/>
      <c r="W24" s="4">
        <v>84</v>
      </c>
      <c r="X24" s="4">
        <v>2</v>
      </c>
      <c r="Y24" s="4"/>
      <c r="AA24" s="4">
        <v>1</v>
      </c>
      <c r="AB24" s="4">
        <v>1</v>
      </c>
      <c r="AC24" s="4"/>
      <c r="AD24" s="4">
        <v>251.4</v>
      </c>
      <c r="AE24" s="4"/>
      <c r="AF24" s="4">
        <v>118.1</v>
      </c>
      <c r="AG24" s="4">
        <v>33.409999999999997</v>
      </c>
      <c r="AH24">
        <v>35</v>
      </c>
      <c r="AI24">
        <v>75</v>
      </c>
      <c r="AK24">
        <v>40</v>
      </c>
      <c r="AL24">
        <v>12.4</v>
      </c>
      <c r="AM24">
        <v>2.5</v>
      </c>
      <c r="AN24">
        <v>13.9</v>
      </c>
      <c r="AT24">
        <v>3.5</v>
      </c>
      <c r="AV24" s="3">
        <v>95.367847411444146</v>
      </c>
      <c r="AW24" s="3">
        <v>78.369905956112859</v>
      </c>
      <c r="AX24" s="3">
        <v>67.080185323013211</v>
      </c>
      <c r="AY24" s="3">
        <v>56.258790436005626</v>
      </c>
      <c r="AZ24" s="3">
        <v>53.679653679653676</v>
      </c>
      <c r="BA24" s="3">
        <v>28.735632183908049</v>
      </c>
      <c r="BB24" s="3">
        <v>45.424836601307192</v>
      </c>
      <c r="BC24" s="3"/>
      <c r="BD24" s="3">
        <v>14.112903225806452</v>
      </c>
      <c r="BE24" s="3">
        <v>0.97983107465467412</v>
      </c>
      <c r="BF24" s="3">
        <v>0.58192794956233806</v>
      </c>
      <c r="BG24" s="3">
        <v>6.7574931880108995</v>
      </c>
      <c r="BH24" s="3"/>
      <c r="BI24" s="3"/>
    </row>
    <row r="25" spans="1:61">
      <c r="A25" t="s">
        <v>66</v>
      </c>
      <c r="C25" s="3">
        <v>53.972159999999995</v>
      </c>
      <c r="D25" s="3">
        <v>6.8639999999999999</v>
      </c>
      <c r="E25" s="3">
        <v>11.4</v>
      </c>
      <c r="F25" s="3">
        <v>4.2</v>
      </c>
      <c r="G25" s="3">
        <v>5.5968063872255495E-2</v>
      </c>
      <c r="H25" s="3">
        <v>4.9744960921431512E-2</v>
      </c>
      <c r="I25" s="3">
        <v>2.7464961636828642</v>
      </c>
      <c r="J25" s="3">
        <v>0.10783819051761637</v>
      </c>
      <c r="K25" s="3">
        <v>0.38363999999999998</v>
      </c>
      <c r="L25" s="3">
        <v>0.43516129032258066</v>
      </c>
      <c r="M25" s="3"/>
      <c r="N25" s="3">
        <v>80.215008669316745</v>
      </c>
      <c r="O25" s="3"/>
      <c r="P25">
        <v>46500</v>
      </c>
      <c r="R25">
        <v>131</v>
      </c>
      <c r="S25" s="4">
        <v>16.329999999999998</v>
      </c>
      <c r="T25" s="4">
        <v>131.19999999999999</v>
      </c>
      <c r="U25" s="4">
        <v>1</v>
      </c>
      <c r="V25" s="4"/>
      <c r="W25" s="4">
        <v>59</v>
      </c>
      <c r="X25" s="4">
        <v>2</v>
      </c>
      <c r="Y25" s="4"/>
      <c r="AA25" s="4">
        <v>1</v>
      </c>
      <c r="AB25" s="4">
        <v>1</v>
      </c>
      <c r="AC25" s="4"/>
      <c r="AD25" s="4">
        <v>1154</v>
      </c>
      <c r="AE25" s="4"/>
      <c r="AF25" s="4">
        <v>122.3</v>
      </c>
      <c r="AG25" s="4">
        <v>46.89</v>
      </c>
      <c r="AH25">
        <v>29</v>
      </c>
      <c r="AI25">
        <v>52</v>
      </c>
      <c r="AK25">
        <v>27</v>
      </c>
      <c r="AL25">
        <v>8.5</v>
      </c>
      <c r="AM25">
        <v>1.7</v>
      </c>
      <c r="AN25">
        <v>23.7</v>
      </c>
      <c r="AT25">
        <v>5.8</v>
      </c>
      <c r="AV25" s="3">
        <v>79.019073569482288</v>
      </c>
      <c r="AW25" s="3">
        <v>54.336468129571578</v>
      </c>
      <c r="AX25" s="3">
        <v>48.481206617532088</v>
      </c>
      <c r="AY25" s="3">
        <v>37.974683544303801</v>
      </c>
      <c r="AZ25" s="3">
        <v>36.796536796536792</v>
      </c>
      <c r="BA25" s="3">
        <v>19.540229885057471</v>
      </c>
      <c r="BB25" s="3">
        <v>77.450980392156865</v>
      </c>
      <c r="BC25" s="3"/>
      <c r="BD25" s="3">
        <v>23.387096774193548</v>
      </c>
      <c r="BE25" s="3">
        <v>0.8778872244445598</v>
      </c>
      <c r="BF25" s="3">
        <v>0.36602667446886117</v>
      </c>
      <c r="BG25" s="3">
        <v>3.3787465940054497</v>
      </c>
      <c r="BH25" s="3"/>
      <c r="BI25" s="3"/>
    </row>
    <row r="26" spans="1:61">
      <c r="A26" t="s">
        <v>77</v>
      </c>
      <c r="C26" s="3">
        <v>14.203199999999999</v>
      </c>
      <c r="D26" s="3">
        <v>23.880999999999997</v>
      </c>
      <c r="E26" s="3">
        <v>31.8</v>
      </c>
      <c r="F26" s="3">
        <v>16.600000000000001</v>
      </c>
      <c r="G26" s="3">
        <v>5.5968063872255495E-2</v>
      </c>
      <c r="H26" s="3">
        <v>0.11607157548334021</v>
      </c>
      <c r="I26" s="3">
        <v>0.33728900255754479</v>
      </c>
      <c r="J26" s="3">
        <v>2.6959547629404092E-2</v>
      </c>
      <c r="K26" s="3">
        <v>1.2676799999999999</v>
      </c>
      <c r="L26" s="3">
        <v>9.1612903225806466E-2</v>
      </c>
      <c r="M26" s="3"/>
      <c r="N26" s="3">
        <v>88.37978109276834</v>
      </c>
      <c r="O26" s="3"/>
      <c r="P26">
        <v>4600</v>
      </c>
      <c r="R26">
        <v>51.18</v>
      </c>
      <c r="S26" s="4">
        <v>55.51</v>
      </c>
      <c r="T26" s="4">
        <v>72.69</v>
      </c>
      <c r="U26" s="4">
        <v>7</v>
      </c>
      <c r="V26" s="4"/>
      <c r="W26" s="4">
        <v>63</v>
      </c>
      <c r="X26" s="4">
        <v>49</v>
      </c>
      <c r="Y26" s="4"/>
      <c r="AA26" s="4">
        <v>23</v>
      </c>
      <c r="AB26" s="4">
        <v>16</v>
      </c>
      <c r="AC26" s="4"/>
      <c r="AD26" s="4">
        <v>512.70000000000005</v>
      </c>
      <c r="AE26" s="4"/>
      <c r="AF26" s="4">
        <v>66.13</v>
      </c>
      <c r="AG26" s="4">
        <v>197.8</v>
      </c>
      <c r="AH26">
        <v>27</v>
      </c>
      <c r="AI26">
        <v>146</v>
      </c>
      <c r="AK26">
        <v>37</v>
      </c>
      <c r="AL26">
        <v>9.8000000000000007</v>
      </c>
      <c r="AM26">
        <v>1.1000000000000001</v>
      </c>
      <c r="AN26">
        <v>45.3</v>
      </c>
      <c r="AT26">
        <v>3.6</v>
      </c>
      <c r="AV26" s="3">
        <v>73.56948228882834</v>
      </c>
      <c r="AW26" s="3">
        <v>152.56008359456635</v>
      </c>
      <c r="AX26" s="3">
        <v>58.405531736242231</v>
      </c>
      <c r="AY26" s="3">
        <v>52.039381153305207</v>
      </c>
      <c r="AZ26" s="3">
        <v>42.424242424242422</v>
      </c>
      <c r="BA26" s="3">
        <v>12.643678160919542</v>
      </c>
      <c r="BB26" s="3">
        <v>148.0392156862745</v>
      </c>
      <c r="BC26" s="3"/>
      <c r="BD26" s="3">
        <v>14.516129032258066</v>
      </c>
      <c r="BE26" s="3">
        <v>2.3273680977323563</v>
      </c>
      <c r="BF26" s="3">
        <v>0.1595430891715339</v>
      </c>
      <c r="BG26" s="3">
        <v>5.0681198910081742</v>
      </c>
      <c r="BH26" s="3"/>
      <c r="BI26" s="3"/>
    </row>
    <row r="27" spans="1:61">
      <c r="A27" t="s">
        <v>60</v>
      </c>
      <c r="C27" s="3">
        <v>12.65376</v>
      </c>
      <c r="D27" s="3">
        <v>10.725</v>
      </c>
      <c r="E27" s="3">
        <v>38.799999999999997</v>
      </c>
      <c r="F27" s="3">
        <v>24</v>
      </c>
      <c r="G27" s="3">
        <v>2.7984031936127748E-2</v>
      </c>
      <c r="H27" s="3">
        <v>6.6326614561908692E-2</v>
      </c>
      <c r="I27" s="3">
        <v>0.43365728900255751</v>
      </c>
      <c r="J27" s="3">
        <v>5.3919095258808183E-2</v>
      </c>
      <c r="K27" s="3">
        <v>2.35188</v>
      </c>
      <c r="L27" s="3">
        <v>4.5806451612903233E-2</v>
      </c>
      <c r="M27" s="3"/>
      <c r="N27" s="3">
        <v>89.158333482372285</v>
      </c>
      <c r="O27" s="3"/>
      <c r="P27">
        <v>2100</v>
      </c>
      <c r="R27">
        <v>40.049999999999997</v>
      </c>
      <c r="S27" s="4">
        <v>23.65</v>
      </c>
      <c r="T27" s="4">
        <v>50.42</v>
      </c>
      <c r="U27" s="4">
        <v>1</v>
      </c>
      <c r="V27" s="4"/>
      <c r="W27" s="4">
        <v>22</v>
      </c>
      <c r="X27" s="4">
        <v>2</v>
      </c>
      <c r="Y27" s="4"/>
      <c r="AA27" s="4">
        <v>1</v>
      </c>
      <c r="AB27" s="4">
        <v>1</v>
      </c>
      <c r="AC27" s="4"/>
      <c r="AD27" s="4">
        <v>261</v>
      </c>
      <c r="AE27" s="4"/>
      <c r="AF27" s="4">
        <v>49.7</v>
      </c>
      <c r="AG27" s="4">
        <v>257.5</v>
      </c>
      <c r="AH27">
        <v>21</v>
      </c>
      <c r="AI27">
        <v>227</v>
      </c>
      <c r="AK27">
        <v>26</v>
      </c>
      <c r="AL27">
        <v>5</v>
      </c>
      <c r="AM27">
        <v>0.6</v>
      </c>
      <c r="AN27">
        <v>23.2</v>
      </c>
      <c r="AT27">
        <v>2.4</v>
      </c>
      <c r="AV27" s="3">
        <v>57.220708446866489</v>
      </c>
      <c r="AW27" s="3">
        <v>237.19958202716825</v>
      </c>
      <c r="AX27" s="3">
        <v>42.454158956351975</v>
      </c>
      <c r="AY27" s="3">
        <v>36.568213783403657</v>
      </c>
      <c r="AZ27" s="3">
        <v>21.645021645021643</v>
      </c>
      <c r="BA27" s="3">
        <v>6.8965517241379315</v>
      </c>
      <c r="BB27" s="3">
        <v>75.816993464052288</v>
      </c>
      <c r="BC27" s="3"/>
      <c r="BD27" s="3">
        <v>9.67741935483871</v>
      </c>
      <c r="BE27" s="3">
        <v>4.8125713726115835</v>
      </c>
      <c r="BF27" s="3">
        <v>0.17024317348911264</v>
      </c>
      <c r="BG27" s="3">
        <v>5.9128065395095373</v>
      </c>
      <c r="BH27" s="3"/>
      <c r="BI27" s="3"/>
    </row>
    <row r="28" spans="1:61">
      <c r="A28" t="s">
        <v>62</v>
      </c>
      <c r="C28" s="3">
        <v>6.4559999999999995</v>
      </c>
      <c r="D28" s="3">
        <v>17.875</v>
      </c>
      <c r="E28" s="3">
        <v>38.799999999999997</v>
      </c>
      <c r="F28" s="3">
        <v>23.4</v>
      </c>
      <c r="G28" s="3">
        <v>1.3992015968063874E-2</v>
      </c>
      <c r="H28" s="3">
        <v>4.9744960921431512E-2</v>
      </c>
      <c r="I28" s="3">
        <v>0.36138107416879794</v>
      </c>
      <c r="J28" s="3">
        <v>2.6959547629404092E-2</v>
      </c>
      <c r="K28" s="3">
        <v>2.0015999999999998</v>
      </c>
      <c r="L28" s="3">
        <v>4.5806451612903233E-2</v>
      </c>
      <c r="M28" s="3"/>
      <c r="N28" s="3">
        <v>89.030484050300601</v>
      </c>
      <c r="O28" s="3"/>
      <c r="P28">
        <v>1400.0000000000002</v>
      </c>
      <c r="R28">
        <v>41.7</v>
      </c>
      <c r="S28" s="4">
        <v>40.700000000000003</v>
      </c>
      <c r="T28" s="4">
        <v>43.52</v>
      </c>
      <c r="U28" s="4">
        <v>5</v>
      </c>
      <c r="V28" s="4"/>
      <c r="W28" s="4">
        <v>13</v>
      </c>
      <c r="X28" s="4">
        <v>51</v>
      </c>
      <c r="Y28" s="4"/>
      <c r="AA28" s="4">
        <v>24</v>
      </c>
      <c r="AB28" s="4">
        <v>17</v>
      </c>
      <c r="AC28" s="4"/>
      <c r="AD28" s="4">
        <v>301.7</v>
      </c>
      <c r="AE28" s="4"/>
      <c r="AF28" s="4">
        <v>50.95</v>
      </c>
      <c r="AG28" s="4">
        <v>243.6</v>
      </c>
      <c r="AH28">
        <v>22</v>
      </c>
      <c r="AI28">
        <v>158</v>
      </c>
      <c r="AK28">
        <v>30</v>
      </c>
      <c r="AL28">
        <v>7.3</v>
      </c>
      <c r="AM28">
        <v>1.1000000000000001</v>
      </c>
      <c r="AN28">
        <v>29.6</v>
      </c>
      <c r="AT28">
        <v>2.8</v>
      </c>
      <c r="AV28" s="3">
        <v>59.945504087193463</v>
      </c>
      <c r="AW28" s="3">
        <v>165.09926854754443</v>
      </c>
      <c r="AX28" s="3">
        <v>47.433660572046627</v>
      </c>
      <c r="AY28" s="3">
        <v>42.194092827004219</v>
      </c>
      <c r="AZ28" s="3">
        <v>31.601731601731601</v>
      </c>
      <c r="BA28" s="3">
        <v>12.643678160919542</v>
      </c>
      <c r="BB28" s="3">
        <v>96.732026143790861</v>
      </c>
      <c r="BC28" s="3"/>
      <c r="BD28" s="3">
        <v>11.29032258064516</v>
      </c>
      <c r="BE28" s="3">
        <v>3.0961608878957678</v>
      </c>
      <c r="BF28" s="3">
        <v>0.22868245723263023</v>
      </c>
      <c r="BG28" s="3">
        <v>5.3094589334371358</v>
      </c>
      <c r="BH28" s="3"/>
      <c r="BI28" s="3"/>
    </row>
    <row r="29" spans="1:61">
      <c r="A29" t="s">
        <v>69</v>
      </c>
      <c r="C29" s="3">
        <v>6.1977599999999997</v>
      </c>
      <c r="D29" s="3">
        <v>66.638000000000005</v>
      </c>
      <c r="E29" s="3">
        <v>9.6999999999999993</v>
      </c>
      <c r="F29" s="3">
        <v>5.7</v>
      </c>
      <c r="G29" s="3">
        <v>1.3992015968063874E-2</v>
      </c>
      <c r="H29" s="3">
        <v>4.9744960921431512E-2</v>
      </c>
      <c r="I29" s="3">
        <v>0.25296675191815854</v>
      </c>
      <c r="J29" s="3">
        <v>2.6959547629404092E-2</v>
      </c>
      <c r="K29" s="3">
        <v>0.41699999999999998</v>
      </c>
      <c r="L29" s="3">
        <v>0.89322580645161298</v>
      </c>
      <c r="M29" s="3"/>
      <c r="N29" s="3">
        <v>89.889649082888667</v>
      </c>
      <c r="O29" s="3"/>
      <c r="P29">
        <v>900</v>
      </c>
      <c r="R29">
        <v>50.19</v>
      </c>
      <c r="S29" s="4">
        <v>23.04</v>
      </c>
      <c r="T29" s="4">
        <v>190.3</v>
      </c>
      <c r="U29" s="4">
        <v>120</v>
      </c>
      <c r="V29" s="4"/>
      <c r="W29" s="4">
        <v>324</v>
      </c>
      <c r="X29" s="4">
        <v>112</v>
      </c>
      <c r="Y29" s="4"/>
      <c r="AA29" s="4">
        <v>16</v>
      </c>
      <c r="AB29" s="4">
        <v>5</v>
      </c>
      <c r="AC29" s="4"/>
      <c r="AD29" s="4">
        <v>864.4</v>
      </c>
      <c r="AE29" s="4"/>
      <c r="AF29" s="4">
        <v>191.1</v>
      </c>
      <c r="AG29" s="4">
        <v>118.8</v>
      </c>
      <c r="AH29">
        <v>17</v>
      </c>
      <c r="AI29">
        <v>64</v>
      </c>
      <c r="AK29">
        <v>20</v>
      </c>
      <c r="AL29">
        <v>12.4</v>
      </c>
      <c r="AM29" s="2" t="s">
        <v>97</v>
      </c>
      <c r="AN29">
        <v>93.5</v>
      </c>
      <c r="AT29">
        <v>6.5</v>
      </c>
      <c r="AV29" s="3">
        <v>46.321525885558586</v>
      </c>
      <c r="AW29" s="3">
        <v>66.875653082549633</v>
      </c>
      <c r="AX29" s="3">
        <v>33.217571794162929</v>
      </c>
      <c r="AY29" s="3">
        <v>28.129395218002813</v>
      </c>
      <c r="AZ29" s="3">
        <v>53.679653679653676</v>
      </c>
      <c r="BA29" s="3">
        <v>0</v>
      </c>
      <c r="BB29" s="3">
        <v>305.55555555555554</v>
      </c>
      <c r="BC29" s="3"/>
      <c r="BD29" s="3">
        <v>26.20967741935484</v>
      </c>
      <c r="BE29" s="3">
        <v>1.7048754871234355</v>
      </c>
      <c r="BF29" s="3"/>
      <c r="BG29" s="3">
        <v>1.7673443722490045</v>
      </c>
      <c r="BH29" s="3"/>
      <c r="BI29" s="3"/>
    </row>
    <row r="30" spans="1:61">
      <c r="A30" t="s">
        <v>67</v>
      </c>
      <c r="C30" s="3">
        <v>2.32416</v>
      </c>
      <c r="D30" s="3">
        <v>19.161999999999999</v>
      </c>
      <c r="E30" s="3">
        <v>47.8</v>
      </c>
      <c r="F30" s="3">
        <v>19.600000000000001</v>
      </c>
      <c r="G30" s="3">
        <v>1.3992015968063874E-2</v>
      </c>
      <c r="H30" s="3">
        <v>1.6581653640477173E-2</v>
      </c>
      <c r="I30" s="3">
        <v>0.21682864450127876</v>
      </c>
      <c r="J30" s="3">
        <v>1.3479773814702046E-2</v>
      </c>
      <c r="K30" s="3">
        <v>1.6179599999999998</v>
      </c>
      <c r="L30" s="3">
        <v>4.5806451612903233E-2</v>
      </c>
      <c r="M30" s="3"/>
      <c r="N30" s="3">
        <v>90.810808539537405</v>
      </c>
      <c r="O30" s="3"/>
      <c r="P30">
        <v>2300</v>
      </c>
      <c r="R30">
        <v>20.05</v>
      </c>
      <c r="S30" s="4">
        <v>37.1</v>
      </c>
      <c r="T30" s="4">
        <v>32.549999999999997</v>
      </c>
      <c r="U30" s="4">
        <v>32</v>
      </c>
      <c r="V30" s="4"/>
      <c r="W30" s="4">
        <v>1.8</v>
      </c>
      <c r="X30" s="4">
        <v>57</v>
      </c>
      <c r="Y30" s="4"/>
      <c r="AA30" s="4">
        <v>14</v>
      </c>
      <c r="AB30" s="4">
        <v>9</v>
      </c>
      <c r="AC30" s="4"/>
      <c r="AD30" s="4">
        <v>286.7</v>
      </c>
      <c r="AE30" s="4"/>
      <c r="AF30" s="4">
        <v>44.93</v>
      </c>
      <c r="AG30" s="4">
        <v>209.1</v>
      </c>
      <c r="AH30">
        <v>11</v>
      </c>
      <c r="AI30">
        <v>35</v>
      </c>
      <c r="AK30">
        <v>11</v>
      </c>
      <c r="AL30">
        <v>1.5</v>
      </c>
      <c r="AM30" s="2" t="s">
        <v>97</v>
      </c>
      <c r="AN30">
        <v>31</v>
      </c>
      <c r="AT30">
        <v>1.5</v>
      </c>
      <c r="AV30" s="3">
        <v>29.972752043596731</v>
      </c>
      <c r="AW30" s="3">
        <v>36.572622779519335</v>
      </c>
      <c r="AX30" s="3">
        <v>19.286685407149392</v>
      </c>
      <c r="AY30" s="3">
        <v>15.471167369901547</v>
      </c>
      <c r="AZ30" s="3">
        <v>6.4935064935064934</v>
      </c>
      <c r="BA30" s="3">
        <v>0</v>
      </c>
      <c r="BB30" s="3">
        <v>101.30718954248366</v>
      </c>
      <c r="BC30" s="3"/>
      <c r="BD30" s="3">
        <v>6.0483870967741939</v>
      </c>
      <c r="BE30" s="3">
        <v>1.521121825720761</v>
      </c>
      <c r="BF30" s="3"/>
      <c r="BG30" s="3">
        <v>4.9554950045413255</v>
      </c>
      <c r="BH30" s="3"/>
      <c r="BI30" s="3"/>
    </row>
    <row r="31" spans="1:61">
      <c r="A31" t="s">
        <v>65</v>
      </c>
      <c r="C31" s="3">
        <v>0.77471999999999996</v>
      </c>
      <c r="D31" s="3">
        <v>8.58</v>
      </c>
      <c r="E31" s="3">
        <v>57.7</v>
      </c>
      <c r="F31" s="3">
        <v>21.5</v>
      </c>
      <c r="G31" s="3">
        <v>1.3992015968063874E-2</v>
      </c>
      <c r="H31" s="3">
        <v>3.3163307280954346E-2</v>
      </c>
      <c r="I31" s="3">
        <v>0.1686445012787724</v>
      </c>
      <c r="J31" s="3">
        <v>1.3479773814702046E-2</v>
      </c>
      <c r="K31" s="3">
        <v>1.6012799999999998</v>
      </c>
      <c r="L31" s="3">
        <v>4.5806451612903233E-2</v>
      </c>
      <c r="M31" s="3"/>
      <c r="N31" s="3">
        <v>90.431086049955411</v>
      </c>
      <c r="O31" s="3"/>
      <c r="P31">
        <v>200</v>
      </c>
      <c r="R31">
        <v>17.87</v>
      </c>
      <c r="S31" s="4">
        <v>40.159999999999997</v>
      </c>
      <c r="T31" s="4">
        <v>25.26</v>
      </c>
      <c r="U31" s="4">
        <v>2</v>
      </c>
      <c r="V31" s="4"/>
      <c r="W31" s="4">
        <v>2.7</v>
      </c>
      <c r="X31" s="4">
        <v>10</v>
      </c>
      <c r="Y31" s="4"/>
      <c r="AA31" s="4">
        <v>14</v>
      </c>
      <c r="AB31" s="4">
        <v>14</v>
      </c>
      <c r="AC31" s="4"/>
      <c r="AD31" s="4">
        <v>136.6</v>
      </c>
      <c r="AE31" s="4"/>
      <c r="AF31" s="4">
        <v>42.76</v>
      </c>
      <c r="AG31" s="4">
        <v>193</v>
      </c>
      <c r="AH31">
        <v>9</v>
      </c>
      <c r="AI31">
        <v>28</v>
      </c>
      <c r="AK31">
        <v>12</v>
      </c>
      <c r="AL31">
        <v>0.7</v>
      </c>
      <c r="AM31">
        <v>0.2</v>
      </c>
      <c r="AN31">
        <v>7.9</v>
      </c>
      <c r="AT31">
        <v>0.7</v>
      </c>
      <c r="AV31" s="3">
        <v>24.52316076294278</v>
      </c>
      <c r="AW31" s="3">
        <v>29.258098223615466</v>
      </c>
      <c r="AX31" s="3">
        <v>19.116127211348882</v>
      </c>
      <c r="AY31" s="3">
        <v>16.877637130801688</v>
      </c>
      <c r="AZ31" s="3">
        <v>3.0303030303030298</v>
      </c>
      <c r="BA31" s="3">
        <v>2.298850574712644</v>
      </c>
      <c r="BB31" s="3">
        <v>25.816993464052288</v>
      </c>
      <c r="BC31" s="3"/>
      <c r="BD31" s="3">
        <v>2.82258064516129</v>
      </c>
      <c r="BE31" s="3">
        <v>1.3513190991537674</v>
      </c>
      <c r="BF31" s="3">
        <v>0.25990514729665182</v>
      </c>
      <c r="BG31" s="3">
        <v>8.6882055274425856</v>
      </c>
      <c r="BH31" s="3"/>
      <c r="BI31" s="3"/>
    </row>
    <row r="32" spans="1:61">
      <c r="A32" t="s">
        <v>63</v>
      </c>
      <c r="B32" t="s">
        <v>43</v>
      </c>
      <c r="C32" s="67">
        <f>AVERAGE(C33:C55)</f>
        <v>57.959248695652171</v>
      </c>
      <c r="D32" s="67">
        <f t="shared" ref="D32:M32" si="4">AVERAGE(D33:D55)</f>
        <v>4.7734782608695658</v>
      </c>
      <c r="E32" s="67">
        <f t="shared" si="4"/>
        <v>13.02304347826087</v>
      </c>
      <c r="F32" s="67">
        <f t="shared" si="4"/>
        <v>4.637391304347827</v>
      </c>
      <c r="G32" s="67">
        <f t="shared" si="4"/>
        <v>0.29652173913043472</v>
      </c>
      <c r="H32" s="67">
        <f t="shared" si="4"/>
        <v>0.13</v>
      </c>
      <c r="I32" s="67">
        <f t="shared" si="4"/>
        <v>1.1691304347826086</v>
      </c>
      <c r="J32" s="67">
        <f t="shared" si="4"/>
        <v>0.28260869565217389</v>
      </c>
      <c r="K32" s="67">
        <f t="shared" si="4"/>
        <v>0.31956521739130439</v>
      </c>
      <c r="L32" s="67">
        <f t="shared" si="4"/>
        <v>3.7500000000000003E-3</v>
      </c>
      <c r="M32" s="67">
        <f t="shared" si="4"/>
        <v>3.997391304347826</v>
      </c>
      <c r="P32" s="68">
        <f t="shared" ref="P32" si="5">AVERAGE(P33:P55)</f>
        <v>5284.3745924090263</v>
      </c>
      <c r="T32" s="68">
        <f t="shared" ref="T32" si="6">AVERAGE(T33:T55)</f>
        <v>77.090909090909093</v>
      </c>
      <c r="Y32" s="68">
        <f t="shared" ref="Y32" si="7">AVERAGE(Y33:Y55)</f>
        <v>51.68181818181818</v>
      </c>
      <c r="AA32" s="68">
        <f t="shared" ref="AA32" si="8">AVERAGE(AA33:AA55)</f>
        <v>793.86363636363637</v>
      </c>
      <c r="AE32" s="68">
        <f t="shared" ref="AE32" si="9">AVERAGE(AE33:AE55)</f>
        <v>68.818181818181813</v>
      </c>
      <c r="AG32" s="68">
        <f t="shared" ref="AG32:AI32" si="10">AVERAGE(AG33:AG55)</f>
        <v>70.227272727272734</v>
      </c>
      <c r="AH32" s="68">
        <f t="shared" si="10"/>
        <v>30.5</v>
      </c>
      <c r="AI32" s="68">
        <f t="shared" si="10"/>
        <v>84.86363636363636</v>
      </c>
    </row>
    <row r="33" spans="1:35">
      <c r="A33" t="s">
        <v>148</v>
      </c>
      <c r="B33">
        <v>13</v>
      </c>
      <c r="C33" s="64">
        <v>75.114339999999984</v>
      </c>
      <c r="D33" s="53">
        <v>2.89</v>
      </c>
      <c r="E33" s="64">
        <v>1.63</v>
      </c>
      <c r="F33" s="53">
        <v>0.86</v>
      </c>
      <c r="G33" s="53">
        <v>0.47</v>
      </c>
      <c r="H33" s="53" t="s">
        <v>129</v>
      </c>
      <c r="I33" s="53">
        <v>0.27</v>
      </c>
      <c r="J33" s="53">
        <v>0.28000000000000003</v>
      </c>
      <c r="K33" s="53">
        <v>0.11</v>
      </c>
      <c r="L33" s="53" t="s">
        <v>129</v>
      </c>
      <c r="M33" s="53">
        <v>1.54</v>
      </c>
      <c r="P33" s="52">
        <v>806.09103952002079</v>
      </c>
      <c r="Q33" s="52"/>
      <c r="T33">
        <v>55</v>
      </c>
      <c r="Y33">
        <v>57</v>
      </c>
      <c r="AA33">
        <v>192</v>
      </c>
      <c r="AE33">
        <v>84</v>
      </c>
      <c r="AG33">
        <v>44</v>
      </c>
      <c r="AH33">
        <v>13</v>
      </c>
      <c r="AI33">
        <v>45</v>
      </c>
    </row>
    <row r="34" spans="1:35">
      <c r="B34">
        <v>14</v>
      </c>
      <c r="C34" s="64">
        <v>74.29361999999999</v>
      </c>
      <c r="D34" s="53">
        <v>2.4500000000000002</v>
      </c>
      <c r="E34" s="64">
        <v>2.89</v>
      </c>
      <c r="F34" s="53">
        <v>0.98</v>
      </c>
      <c r="G34" s="53">
        <v>0.47</v>
      </c>
      <c r="H34" s="53" t="s">
        <v>129</v>
      </c>
      <c r="I34" s="53">
        <v>0.27</v>
      </c>
      <c r="J34" s="53">
        <v>0.28000000000000003</v>
      </c>
      <c r="K34" s="53">
        <v>0.16</v>
      </c>
      <c r="L34" s="53" t="s">
        <v>129</v>
      </c>
      <c r="M34" s="53">
        <v>1.34</v>
      </c>
      <c r="P34" s="52">
        <v>2060.0104343289422</v>
      </c>
      <c r="Q34" s="52"/>
      <c r="T34">
        <v>96</v>
      </c>
      <c r="Y34">
        <v>46</v>
      </c>
      <c r="AA34">
        <v>367</v>
      </c>
      <c r="AE34">
        <v>91</v>
      </c>
      <c r="AG34">
        <v>71</v>
      </c>
      <c r="AH34">
        <v>40</v>
      </c>
      <c r="AI34">
        <v>20</v>
      </c>
    </row>
    <row r="35" spans="1:35">
      <c r="B35">
        <v>23</v>
      </c>
      <c r="C35" s="64">
        <v>72.088899999999995</v>
      </c>
      <c r="D35" s="53">
        <v>1.98</v>
      </c>
      <c r="E35" s="64">
        <v>0.77</v>
      </c>
      <c r="F35" s="53">
        <v>1.78</v>
      </c>
      <c r="G35" s="53">
        <v>0.28000000000000003</v>
      </c>
      <c r="H35" s="53" t="s">
        <v>129</v>
      </c>
      <c r="I35" s="53">
        <v>3.51</v>
      </c>
      <c r="J35" s="53">
        <v>0.28999999999999998</v>
      </c>
      <c r="K35" s="53">
        <v>0.19</v>
      </c>
      <c r="L35" s="53">
        <v>4.0000000000000001E-3</v>
      </c>
      <c r="M35" s="53">
        <v>3.29</v>
      </c>
      <c r="P35" s="52">
        <v>6269.5969740446062</v>
      </c>
      <c r="Q35" s="52"/>
      <c r="T35">
        <v>83</v>
      </c>
      <c r="Y35">
        <v>104</v>
      </c>
      <c r="AA35">
        <v>688</v>
      </c>
      <c r="AE35">
        <v>74</v>
      </c>
      <c r="AG35">
        <v>67</v>
      </c>
      <c r="AH35">
        <v>26</v>
      </c>
      <c r="AI35">
        <v>210</v>
      </c>
    </row>
    <row r="36" spans="1:35">
      <c r="B36">
        <v>2</v>
      </c>
      <c r="C36" s="64">
        <v>70.355399999999989</v>
      </c>
      <c r="D36" s="53">
        <v>2.23</v>
      </c>
      <c r="E36" s="64">
        <v>2.39</v>
      </c>
      <c r="F36" s="53">
        <v>2.64</v>
      </c>
      <c r="G36" s="53">
        <v>0.31</v>
      </c>
      <c r="H36" s="53" t="s">
        <v>129</v>
      </c>
      <c r="I36" s="53">
        <v>1.67</v>
      </c>
      <c r="J36" s="53">
        <v>0.4</v>
      </c>
      <c r="K36" s="53">
        <v>0.21</v>
      </c>
      <c r="L36" s="53" t="s">
        <v>129</v>
      </c>
      <c r="M36" s="53">
        <v>3.1199999999999997</v>
      </c>
      <c r="P36" s="52">
        <v>7702.6477109690877</v>
      </c>
      <c r="Q36" s="52"/>
      <c r="T36">
        <v>117</v>
      </c>
      <c r="Y36">
        <v>48</v>
      </c>
      <c r="AA36">
        <v>567</v>
      </c>
      <c r="AE36">
        <v>28</v>
      </c>
      <c r="AG36">
        <v>80</v>
      </c>
      <c r="AH36">
        <v>23</v>
      </c>
      <c r="AI36">
        <v>19</v>
      </c>
    </row>
    <row r="37" spans="1:35">
      <c r="B37">
        <v>7</v>
      </c>
      <c r="C37" s="64">
        <v>68.331319999999991</v>
      </c>
      <c r="D37" s="53">
        <v>2.4500000000000002</v>
      </c>
      <c r="E37" s="64">
        <v>1</v>
      </c>
      <c r="F37" s="53">
        <v>2.13</v>
      </c>
      <c r="G37" s="53">
        <v>0.63</v>
      </c>
      <c r="H37" s="53">
        <v>0.11</v>
      </c>
      <c r="I37" s="53">
        <v>0.77</v>
      </c>
      <c r="J37" s="53">
        <v>0.34</v>
      </c>
      <c r="K37" s="53">
        <v>0.12</v>
      </c>
      <c r="L37" s="53" t="s">
        <v>129</v>
      </c>
      <c r="M37" s="53">
        <v>5.83</v>
      </c>
      <c r="P37" s="52">
        <v>26601.004304160688</v>
      </c>
      <c r="Q37" s="52"/>
      <c r="T37">
        <v>91</v>
      </c>
      <c r="Y37">
        <v>65</v>
      </c>
      <c r="AA37">
        <v>2445</v>
      </c>
      <c r="AE37">
        <v>80</v>
      </c>
      <c r="AG37">
        <v>87</v>
      </c>
      <c r="AH37">
        <v>12</v>
      </c>
      <c r="AI37">
        <v>35</v>
      </c>
    </row>
    <row r="38" spans="1:35">
      <c r="B38">
        <v>22</v>
      </c>
      <c r="C38" s="64">
        <v>68.030519999999996</v>
      </c>
      <c r="D38" s="53">
        <v>3.99</v>
      </c>
      <c r="E38" s="64">
        <v>5.5</v>
      </c>
      <c r="F38" s="53">
        <v>2.06</v>
      </c>
      <c r="G38" s="53">
        <v>0.39</v>
      </c>
      <c r="H38" s="53">
        <v>0.11</v>
      </c>
      <c r="I38" s="53">
        <v>1.6</v>
      </c>
      <c r="J38" s="53">
        <v>0.28000000000000003</v>
      </c>
      <c r="K38" s="53">
        <v>0.32</v>
      </c>
      <c r="L38" s="53" t="s">
        <v>129</v>
      </c>
      <c r="M38" s="53">
        <v>2.13</v>
      </c>
      <c r="P38" s="52">
        <v>2686.9701317334025</v>
      </c>
      <c r="Q38" s="52"/>
      <c r="T38">
        <v>90</v>
      </c>
      <c r="Y38">
        <v>20</v>
      </c>
      <c r="AA38">
        <v>283</v>
      </c>
      <c r="AE38">
        <v>89</v>
      </c>
      <c r="AG38">
        <v>44</v>
      </c>
      <c r="AH38">
        <v>17</v>
      </c>
      <c r="AI38">
        <v>51</v>
      </c>
    </row>
    <row r="39" spans="1:35">
      <c r="B39">
        <v>15</v>
      </c>
      <c r="C39" s="64">
        <v>67.058839999999989</v>
      </c>
      <c r="D39" s="53">
        <v>3.12</v>
      </c>
      <c r="E39" s="64">
        <v>6.51</v>
      </c>
      <c r="F39" s="53">
        <v>4.4400000000000004</v>
      </c>
      <c r="G39" s="53">
        <v>0.16</v>
      </c>
      <c r="H39" s="53" t="s">
        <v>129</v>
      </c>
      <c r="I39" s="53">
        <v>0.33</v>
      </c>
      <c r="J39" s="53">
        <v>0.23</v>
      </c>
      <c r="K39" s="53">
        <v>0.3</v>
      </c>
      <c r="L39" s="53" t="s">
        <v>129</v>
      </c>
      <c r="M39" s="53">
        <v>2.6900000000000004</v>
      </c>
      <c r="P39" s="52">
        <v>895.65671057780094</v>
      </c>
      <c r="Q39" s="52"/>
      <c r="T39">
        <v>68</v>
      </c>
      <c r="Y39">
        <v>48</v>
      </c>
      <c r="AA39">
        <v>218</v>
      </c>
      <c r="AE39">
        <v>72</v>
      </c>
      <c r="AG39">
        <v>69</v>
      </c>
      <c r="AH39">
        <v>44</v>
      </c>
      <c r="AI39">
        <v>70</v>
      </c>
    </row>
    <row r="40" spans="1:35">
      <c r="B40">
        <v>21</v>
      </c>
      <c r="C40" s="64">
        <v>67.038819999999987</v>
      </c>
      <c r="D40" s="53">
        <v>1.98</v>
      </c>
      <c r="E40" s="64">
        <v>8.64</v>
      </c>
      <c r="F40" s="53">
        <v>2.87</v>
      </c>
      <c r="G40" s="53">
        <v>0.21</v>
      </c>
      <c r="H40" s="53" t="s">
        <v>129</v>
      </c>
      <c r="I40" s="53">
        <v>0.78</v>
      </c>
      <c r="J40" s="53">
        <v>0.1</v>
      </c>
      <c r="K40" s="53">
        <v>0.27</v>
      </c>
      <c r="L40" s="53">
        <v>4.0000000000000001E-3</v>
      </c>
      <c r="M40" s="53">
        <v>2.1800000000000002</v>
      </c>
      <c r="P40" s="52">
        <v>5463.5059345245854</v>
      </c>
      <c r="Q40" s="52"/>
      <c r="T40">
        <v>79</v>
      </c>
      <c r="Y40">
        <v>41</v>
      </c>
      <c r="AA40">
        <v>629</v>
      </c>
      <c r="AE40">
        <v>42</v>
      </c>
      <c r="AG40">
        <v>53</v>
      </c>
      <c r="AH40">
        <v>12</v>
      </c>
      <c r="AI40">
        <v>61</v>
      </c>
    </row>
    <row r="41" spans="1:35">
      <c r="B41">
        <v>6</v>
      </c>
      <c r="C41" s="64">
        <v>66.578060000000008</v>
      </c>
      <c r="D41" s="53">
        <v>1.78</v>
      </c>
      <c r="E41" s="64">
        <v>12.69</v>
      </c>
      <c r="F41" s="53">
        <v>1.56</v>
      </c>
      <c r="G41" s="53">
        <v>0.31</v>
      </c>
      <c r="H41" s="53" t="s">
        <v>129</v>
      </c>
      <c r="I41" s="53">
        <v>0.41</v>
      </c>
      <c r="J41" s="53">
        <v>0.28000000000000003</v>
      </c>
      <c r="K41" s="53">
        <v>0.11</v>
      </c>
      <c r="L41" s="53" t="s">
        <v>129</v>
      </c>
      <c r="M41" s="53">
        <v>1.22</v>
      </c>
      <c r="P41" s="52">
        <v>2149.5761053867222</v>
      </c>
      <c r="Q41" s="52"/>
      <c r="T41">
        <v>70</v>
      </c>
      <c r="Y41">
        <v>55</v>
      </c>
      <c r="AA41">
        <v>1348</v>
      </c>
      <c r="AE41">
        <v>20</v>
      </c>
      <c r="AG41">
        <v>65</v>
      </c>
      <c r="AH41">
        <v>12</v>
      </c>
      <c r="AI41">
        <v>46</v>
      </c>
    </row>
    <row r="42" spans="1:35">
      <c r="B42">
        <v>1</v>
      </c>
      <c r="C42" s="64">
        <v>64.954819999999998</v>
      </c>
      <c r="D42" s="53">
        <v>2.91</v>
      </c>
      <c r="E42" s="64">
        <v>6.82</v>
      </c>
      <c r="F42" s="53">
        <v>4.46</v>
      </c>
      <c r="G42" s="53">
        <v>0.47</v>
      </c>
      <c r="H42" s="53" t="s">
        <v>129</v>
      </c>
      <c r="I42" s="53">
        <v>1.65</v>
      </c>
      <c r="J42" s="53">
        <v>0.4</v>
      </c>
      <c r="K42" s="53">
        <v>0.18</v>
      </c>
      <c r="L42" s="53" t="s">
        <v>129</v>
      </c>
      <c r="M42" s="53">
        <v>3.42</v>
      </c>
      <c r="P42" s="52">
        <v>2597.4044606756224</v>
      </c>
      <c r="Q42" s="52"/>
      <c r="T42">
        <v>93</v>
      </c>
      <c r="Y42">
        <v>56</v>
      </c>
      <c r="AA42">
        <v>482</v>
      </c>
      <c r="AE42">
        <v>58</v>
      </c>
      <c r="AG42">
        <v>49</v>
      </c>
      <c r="AH42">
        <v>12</v>
      </c>
      <c r="AI42">
        <v>50</v>
      </c>
    </row>
    <row r="43" spans="1:35">
      <c r="B43">
        <v>26</v>
      </c>
      <c r="C43" s="64">
        <v>64.95384</v>
      </c>
      <c r="D43" s="53">
        <v>3.17</v>
      </c>
      <c r="E43" s="64">
        <v>4.33</v>
      </c>
      <c r="F43" s="53">
        <v>4.67</v>
      </c>
      <c r="G43" s="53">
        <v>0.27</v>
      </c>
      <c r="H43" s="53" t="s">
        <v>129</v>
      </c>
      <c r="I43" s="53">
        <v>2.44</v>
      </c>
      <c r="J43" s="53">
        <v>0.19</v>
      </c>
      <c r="K43" s="53">
        <v>0.22</v>
      </c>
      <c r="L43" s="53">
        <v>2E-3</v>
      </c>
      <c r="M43" s="53">
        <v>5.13</v>
      </c>
      <c r="P43" s="52">
        <v>1433.0507369244815</v>
      </c>
      <c r="Q43" s="52"/>
      <c r="T43">
        <v>107</v>
      </c>
      <c r="Y43">
        <v>42</v>
      </c>
      <c r="AA43">
        <v>514</v>
      </c>
      <c r="AE43">
        <v>157</v>
      </c>
      <c r="AG43">
        <v>40</v>
      </c>
      <c r="AH43">
        <v>101</v>
      </c>
      <c r="AI43">
        <v>223</v>
      </c>
    </row>
    <row r="44" spans="1:35">
      <c r="B44">
        <v>9</v>
      </c>
      <c r="C44" s="64">
        <v>64.134039999999999</v>
      </c>
      <c r="D44" s="53">
        <v>3.18</v>
      </c>
      <c r="E44" s="64">
        <v>9.36</v>
      </c>
      <c r="F44" s="53">
        <v>3.26</v>
      </c>
      <c r="G44" s="53">
        <v>0.08</v>
      </c>
      <c r="H44" s="53" t="s">
        <v>129</v>
      </c>
      <c r="I44" s="53">
        <v>0.61</v>
      </c>
      <c r="J44" s="53">
        <v>0.28000000000000003</v>
      </c>
      <c r="K44" s="53">
        <v>0.23</v>
      </c>
      <c r="L44" s="53" t="s">
        <v>129</v>
      </c>
      <c r="M44" s="53">
        <v>3.8000000000000003</v>
      </c>
      <c r="P44" s="52">
        <v>5373.9402634668049</v>
      </c>
      <c r="Q44" s="52"/>
      <c r="T44">
        <v>56</v>
      </c>
      <c r="Y44">
        <v>20</v>
      </c>
      <c r="AA44">
        <v>1549</v>
      </c>
      <c r="AE44">
        <v>36</v>
      </c>
      <c r="AG44">
        <v>47</v>
      </c>
      <c r="AH44">
        <v>21</v>
      </c>
      <c r="AI44">
        <v>35</v>
      </c>
    </row>
    <row r="45" spans="1:35">
      <c r="B45">
        <v>12</v>
      </c>
      <c r="C45" s="64">
        <v>62.000899999999994</v>
      </c>
      <c r="D45" s="53">
        <v>4.2300000000000004</v>
      </c>
      <c r="E45" s="64">
        <v>8.5500000000000007</v>
      </c>
      <c r="F45" s="53">
        <v>6.18</v>
      </c>
      <c r="G45" s="53">
        <v>0.16</v>
      </c>
      <c r="H45" s="53" t="s">
        <v>129</v>
      </c>
      <c r="I45" s="53">
        <v>0.7</v>
      </c>
      <c r="J45" s="53">
        <v>0.34</v>
      </c>
      <c r="K45" s="53">
        <v>0.35</v>
      </c>
      <c r="L45" s="53" t="s">
        <v>129</v>
      </c>
      <c r="M45" s="53">
        <v>3.54</v>
      </c>
      <c r="P45" s="52">
        <v>358.26268423112037</v>
      </c>
      <c r="Q45" s="52"/>
      <c r="T45">
        <v>87</v>
      </c>
      <c r="Y45">
        <v>60</v>
      </c>
      <c r="AA45">
        <v>244</v>
      </c>
      <c r="AE45">
        <v>78</v>
      </c>
      <c r="AG45">
        <v>102</v>
      </c>
      <c r="AH45">
        <v>31</v>
      </c>
      <c r="AI45">
        <v>50</v>
      </c>
    </row>
    <row r="46" spans="1:35">
      <c r="B46">
        <v>8</v>
      </c>
      <c r="C46" s="64">
        <v>60.968399999999995</v>
      </c>
      <c r="D46" s="53">
        <v>3.13</v>
      </c>
      <c r="E46" s="64">
        <v>7.96</v>
      </c>
      <c r="F46" s="53">
        <v>4.63</v>
      </c>
      <c r="G46" s="53">
        <v>0.31</v>
      </c>
      <c r="H46" s="53">
        <v>0.23</v>
      </c>
      <c r="I46" s="53">
        <v>0.82</v>
      </c>
      <c r="J46" s="53">
        <v>0.28000000000000003</v>
      </c>
      <c r="K46" s="53">
        <v>0.35</v>
      </c>
      <c r="L46" s="53" t="s">
        <v>129</v>
      </c>
      <c r="M46" s="53">
        <v>6.72</v>
      </c>
      <c r="P46" s="52">
        <v>8508.7387504891085</v>
      </c>
      <c r="Q46" s="52"/>
      <c r="T46">
        <v>94</v>
      </c>
      <c r="Y46">
        <v>77</v>
      </c>
      <c r="AA46">
        <v>4350</v>
      </c>
      <c r="AE46">
        <v>59</v>
      </c>
      <c r="AG46">
        <v>96</v>
      </c>
      <c r="AH46">
        <v>18</v>
      </c>
      <c r="AI46">
        <v>22</v>
      </c>
    </row>
    <row r="47" spans="1:35">
      <c r="B47">
        <v>3</v>
      </c>
      <c r="C47" s="64">
        <v>58.825259999999986</v>
      </c>
      <c r="D47" s="53">
        <v>3.34</v>
      </c>
      <c r="E47" s="64">
        <v>14.76</v>
      </c>
      <c r="F47" s="53">
        <v>3.69</v>
      </c>
      <c r="G47" s="53">
        <v>0.31</v>
      </c>
      <c r="H47" s="53" t="s">
        <v>129</v>
      </c>
      <c r="I47" s="53">
        <v>0.51</v>
      </c>
      <c r="J47" s="53">
        <v>0.28000000000000003</v>
      </c>
      <c r="K47" s="53">
        <v>0.35</v>
      </c>
      <c r="L47" s="53" t="s">
        <v>129</v>
      </c>
      <c r="M47" s="53">
        <v>3.8899999999999997</v>
      </c>
      <c r="P47" s="52">
        <v>9314.8297900091293</v>
      </c>
      <c r="Q47" s="52"/>
      <c r="T47">
        <v>65</v>
      </c>
      <c r="Y47">
        <v>58</v>
      </c>
      <c r="AA47">
        <v>850</v>
      </c>
      <c r="AE47">
        <v>56</v>
      </c>
      <c r="AG47">
        <v>104</v>
      </c>
      <c r="AH47">
        <v>29</v>
      </c>
      <c r="AI47">
        <v>52</v>
      </c>
    </row>
    <row r="48" spans="1:35">
      <c r="B48">
        <v>20</v>
      </c>
      <c r="C48" s="64">
        <v>53.15466</v>
      </c>
      <c r="D48" s="53">
        <v>14.65</v>
      </c>
      <c r="E48" s="64">
        <v>10.93</v>
      </c>
      <c r="F48" s="53">
        <v>1.81</v>
      </c>
      <c r="G48" s="53">
        <v>0.27</v>
      </c>
      <c r="H48" s="53" t="s">
        <v>129</v>
      </c>
      <c r="I48" s="53">
        <v>2.4</v>
      </c>
      <c r="J48" s="53">
        <v>0.28999999999999998</v>
      </c>
      <c r="K48" s="53">
        <v>0.34</v>
      </c>
      <c r="L48" s="53">
        <v>4.0000000000000001E-3</v>
      </c>
      <c r="M48" s="53">
        <v>3.9000000000000004</v>
      </c>
      <c r="P48" s="52">
        <v>4030.4551976001044</v>
      </c>
      <c r="Q48" s="52"/>
      <c r="T48">
        <v>78</v>
      </c>
      <c r="Y48">
        <v>42</v>
      </c>
      <c r="AA48">
        <v>701</v>
      </c>
      <c r="AE48">
        <v>55</v>
      </c>
      <c r="AG48">
        <v>53</v>
      </c>
      <c r="AH48">
        <v>17</v>
      </c>
      <c r="AI48">
        <v>46</v>
      </c>
    </row>
    <row r="49" spans="2:35">
      <c r="B49">
        <v>11</v>
      </c>
      <c r="C49" s="64">
        <v>52.458399999999997</v>
      </c>
      <c r="D49" s="53">
        <v>3.56</v>
      </c>
      <c r="E49" s="64">
        <v>22.39</v>
      </c>
      <c r="F49" s="53">
        <v>5.45</v>
      </c>
      <c r="G49" s="53">
        <v>0.21</v>
      </c>
      <c r="H49" s="53" t="s">
        <v>129</v>
      </c>
      <c r="I49" s="53">
        <v>0.33</v>
      </c>
      <c r="J49" s="53">
        <v>0.1</v>
      </c>
      <c r="K49" s="53">
        <v>0.38</v>
      </c>
      <c r="L49" s="53">
        <v>4.0000000000000001E-3</v>
      </c>
      <c r="M49" s="53">
        <v>3.5199999999999996</v>
      </c>
      <c r="P49" s="52">
        <v>1074.7880526933611</v>
      </c>
      <c r="Q49" s="52"/>
      <c r="T49">
        <v>66</v>
      </c>
      <c r="Y49">
        <v>41</v>
      </c>
      <c r="AA49">
        <v>133</v>
      </c>
      <c r="AE49">
        <v>112</v>
      </c>
      <c r="AG49">
        <v>76</v>
      </c>
      <c r="AH49">
        <v>101</v>
      </c>
      <c r="AI49">
        <v>33</v>
      </c>
    </row>
    <row r="50" spans="2:35">
      <c r="B50">
        <v>5</v>
      </c>
      <c r="C50" s="64">
        <v>52.050439999999995</v>
      </c>
      <c r="D50" s="53">
        <v>1.31</v>
      </c>
      <c r="E50" s="64">
        <v>20.39</v>
      </c>
      <c r="F50" s="53">
        <v>5.64</v>
      </c>
      <c r="G50" s="53">
        <v>0.23</v>
      </c>
      <c r="H50" s="53" t="s">
        <v>129</v>
      </c>
      <c r="I50" s="53">
        <v>2.44</v>
      </c>
      <c r="J50" s="53">
        <v>0.62</v>
      </c>
      <c r="K50" s="53">
        <v>0.3</v>
      </c>
      <c r="L50" s="53" t="s">
        <v>129</v>
      </c>
      <c r="M50" s="53">
        <v>4.03</v>
      </c>
      <c r="P50" s="52">
        <v>9673.0924742402512</v>
      </c>
      <c r="Q50" s="52"/>
      <c r="T50">
        <v>65</v>
      </c>
      <c r="Y50">
        <v>90</v>
      </c>
      <c r="AA50">
        <v>721</v>
      </c>
      <c r="AE50">
        <v>48</v>
      </c>
      <c r="AG50">
        <v>23</v>
      </c>
      <c r="AH50">
        <v>12</v>
      </c>
      <c r="AI50">
        <v>8</v>
      </c>
    </row>
    <row r="51" spans="2:35">
      <c r="B51">
        <v>17</v>
      </c>
      <c r="C51" s="64">
        <v>45.201879999999996</v>
      </c>
      <c r="D51" s="53">
        <v>7.94</v>
      </c>
      <c r="E51" s="64">
        <v>16.84</v>
      </c>
      <c r="F51" s="53">
        <v>9.58</v>
      </c>
      <c r="G51" s="53">
        <v>0.31</v>
      </c>
      <c r="H51" s="53" t="s">
        <v>129</v>
      </c>
      <c r="I51" s="53">
        <v>1.85</v>
      </c>
      <c r="J51" s="53">
        <v>0.51</v>
      </c>
      <c r="K51" s="53">
        <v>0.57999999999999996</v>
      </c>
      <c r="L51" s="53" t="s">
        <v>129</v>
      </c>
      <c r="M51" s="53">
        <v>6.36</v>
      </c>
      <c r="P51" s="52">
        <v>7613.0820399113072</v>
      </c>
      <c r="Q51" s="52"/>
      <c r="T51">
        <v>47</v>
      </c>
      <c r="Y51">
        <v>30</v>
      </c>
      <c r="AA51">
        <v>517</v>
      </c>
      <c r="AE51">
        <v>99</v>
      </c>
      <c r="AG51">
        <v>89</v>
      </c>
      <c r="AH51">
        <v>27</v>
      </c>
      <c r="AI51">
        <v>167</v>
      </c>
    </row>
    <row r="52" spans="2:35">
      <c r="B52">
        <v>27</v>
      </c>
      <c r="C52" s="64">
        <v>43.168699999999994</v>
      </c>
      <c r="D52" s="53">
        <v>9.0399999999999991</v>
      </c>
      <c r="E52" s="64">
        <v>16.059999999999999</v>
      </c>
      <c r="F52" s="53">
        <v>10.75</v>
      </c>
      <c r="G52" s="53">
        <v>0.27</v>
      </c>
      <c r="H52" s="53">
        <v>7.0000000000000007E-2</v>
      </c>
      <c r="I52" s="53">
        <v>1.22</v>
      </c>
      <c r="J52" s="53">
        <v>0.19</v>
      </c>
      <c r="K52" s="53">
        <v>0.59</v>
      </c>
      <c r="L52" s="53">
        <v>4.0000000000000001E-3</v>
      </c>
      <c r="M52" s="53">
        <v>7.96</v>
      </c>
      <c r="P52" s="52">
        <v>10837.44619799139</v>
      </c>
      <c r="Q52" s="52"/>
      <c r="T52">
        <v>72</v>
      </c>
      <c r="Y52">
        <v>58</v>
      </c>
      <c r="AA52">
        <v>286</v>
      </c>
      <c r="AE52">
        <v>88</v>
      </c>
      <c r="AG52">
        <v>124</v>
      </c>
      <c r="AH52">
        <v>43</v>
      </c>
      <c r="AI52">
        <v>433</v>
      </c>
    </row>
    <row r="53" spans="2:35">
      <c r="B53">
        <v>10</v>
      </c>
      <c r="C53" s="64">
        <v>31.125439999999998</v>
      </c>
      <c r="D53" s="53">
        <v>17.850000000000001</v>
      </c>
      <c r="E53" s="64">
        <v>30.41</v>
      </c>
      <c r="F53" s="53">
        <v>6.57</v>
      </c>
      <c r="G53" s="53">
        <v>0.16</v>
      </c>
      <c r="H53" s="53" t="s">
        <v>129</v>
      </c>
      <c r="I53" s="53">
        <v>0.87</v>
      </c>
      <c r="J53" s="53">
        <v>0.34</v>
      </c>
      <c r="K53" s="53">
        <v>0.4</v>
      </c>
      <c r="L53" s="53" t="s">
        <v>129</v>
      </c>
      <c r="M53" s="53">
        <v>5.53</v>
      </c>
      <c r="P53" s="52">
        <v>358.26268423112037</v>
      </c>
      <c r="Q53" s="52"/>
      <c r="T53">
        <v>46</v>
      </c>
      <c r="Y53">
        <v>59</v>
      </c>
      <c r="AA53">
        <v>174</v>
      </c>
      <c r="AE53">
        <v>35</v>
      </c>
      <c r="AG53">
        <v>58</v>
      </c>
      <c r="AH53">
        <v>28</v>
      </c>
      <c r="AI53">
        <v>8</v>
      </c>
    </row>
    <row r="54" spans="2:35">
      <c r="B54">
        <v>4</v>
      </c>
      <c r="C54" s="64">
        <v>29.676239999999996</v>
      </c>
      <c r="D54" s="53">
        <v>4.6900000000000004</v>
      </c>
      <c r="E54" s="64">
        <v>47.35</v>
      </c>
      <c r="F54" s="53">
        <v>5.98</v>
      </c>
      <c r="G54" s="53">
        <v>0.27</v>
      </c>
      <c r="H54" s="53" t="s">
        <v>129</v>
      </c>
      <c r="I54" s="53">
        <v>0.61</v>
      </c>
      <c r="J54" s="53">
        <v>0.1</v>
      </c>
      <c r="K54" s="53">
        <v>0.43</v>
      </c>
      <c r="L54" s="53">
        <v>4.0000000000000001E-3</v>
      </c>
      <c r="M54" s="53">
        <v>3.6799999999999997</v>
      </c>
      <c r="P54" s="52">
        <v>2149.5761053867222</v>
      </c>
      <c r="Q54" s="52"/>
      <c r="T54" s="53" t="s">
        <v>129</v>
      </c>
      <c r="W54" s="53"/>
      <c r="X54" s="53"/>
      <c r="Y54" s="53" t="s">
        <v>129</v>
      </c>
      <c r="AA54" s="53" t="s">
        <v>129</v>
      </c>
      <c r="AE54" s="53" t="s">
        <v>129</v>
      </c>
      <c r="AG54" s="53" t="s">
        <v>129</v>
      </c>
      <c r="AH54" s="53" t="s">
        <v>129</v>
      </c>
      <c r="AI54" s="53" t="s">
        <v>129</v>
      </c>
    </row>
    <row r="55" spans="2:35">
      <c r="B55">
        <v>25</v>
      </c>
      <c r="C55" s="64">
        <v>21.499880000000001</v>
      </c>
      <c r="D55" s="53">
        <v>7.92</v>
      </c>
      <c r="E55" s="64">
        <v>41.36</v>
      </c>
      <c r="F55" s="53">
        <v>14.67</v>
      </c>
      <c r="G55" s="53">
        <v>0.27</v>
      </c>
      <c r="H55" s="53" t="s">
        <v>129</v>
      </c>
      <c r="I55" s="53">
        <v>0.83</v>
      </c>
      <c r="J55" s="53">
        <v>0.1</v>
      </c>
      <c r="K55" s="53">
        <v>0.86</v>
      </c>
      <c r="L55" s="53">
        <v>4.0000000000000001E-3</v>
      </c>
      <c r="M55" s="53">
        <v>7.12</v>
      </c>
      <c r="P55" s="52">
        <v>3582.6268423112037</v>
      </c>
      <c r="Q55" s="52"/>
      <c r="T55">
        <v>71</v>
      </c>
      <c r="Y55">
        <v>20</v>
      </c>
      <c r="AA55">
        <v>207</v>
      </c>
      <c r="AE55">
        <v>53</v>
      </c>
      <c r="AG55">
        <v>104</v>
      </c>
      <c r="AH55">
        <v>32</v>
      </c>
      <c r="AI55">
        <v>183</v>
      </c>
    </row>
    <row r="56" spans="2:35">
      <c r="B56">
        <v>18</v>
      </c>
      <c r="C56" s="64">
        <v>17.694319999999998</v>
      </c>
      <c r="D56" s="53">
        <v>16.98</v>
      </c>
      <c r="E56" s="64">
        <v>28.79</v>
      </c>
      <c r="F56" s="53">
        <v>19.420000000000002</v>
      </c>
      <c r="G56" s="53">
        <v>0.28000000000000003</v>
      </c>
      <c r="H56" s="53">
        <v>0.05</v>
      </c>
      <c r="I56" s="53">
        <v>0.72</v>
      </c>
      <c r="J56" s="53">
        <v>0.1</v>
      </c>
      <c r="K56" s="53">
        <v>1.07</v>
      </c>
      <c r="L56" s="53">
        <v>0.02</v>
      </c>
      <c r="M56" s="53">
        <v>10.370000000000001</v>
      </c>
      <c r="P56" s="52">
        <v>1880.8790922133819</v>
      </c>
      <c r="Q56" s="52"/>
      <c r="T56">
        <v>59</v>
      </c>
      <c r="Y56">
        <v>61</v>
      </c>
      <c r="AA56">
        <v>208</v>
      </c>
      <c r="AE56">
        <v>46</v>
      </c>
      <c r="AG56">
        <v>409</v>
      </c>
      <c r="AH56">
        <v>53</v>
      </c>
      <c r="AI56">
        <v>177</v>
      </c>
    </row>
    <row r="57" spans="2:35">
      <c r="B57">
        <v>16</v>
      </c>
      <c r="C57" s="64">
        <v>8.2600800000000003</v>
      </c>
      <c r="D57" s="53">
        <v>8.7100000000000009</v>
      </c>
      <c r="E57" s="64">
        <v>50.93</v>
      </c>
      <c r="F57" s="53">
        <v>18.739999999999998</v>
      </c>
      <c r="G57" s="53">
        <v>0.42</v>
      </c>
      <c r="H57" s="53" t="s">
        <v>129</v>
      </c>
      <c r="I57" s="53">
        <v>0.61</v>
      </c>
      <c r="J57" s="53">
        <v>0.1</v>
      </c>
      <c r="K57" s="53">
        <v>0.94</v>
      </c>
      <c r="L57" s="53">
        <v>0.02</v>
      </c>
      <c r="M57" s="53">
        <v>8.8000000000000007</v>
      </c>
      <c r="P57" s="52">
        <v>4030.4551976001044</v>
      </c>
      <c r="Q57" s="52"/>
      <c r="T57">
        <v>76</v>
      </c>
      <c r="Y57">
        <v>61</v>
      </c>
      <c r="AA57">
        <v>432</v>
      </c>
      <c r="AE57">
        <v>63</v>
      </c>
      <c r="AG57">
        <v>110</v>
      </c>
      <c r="AH57">
        <v>12</v>
      </c>
      <c r="AI57">
        <v>110</v>
      </c>
    </row>
    <row r="58" spans="2:35">
      <c r="B58">
        <v>19</v>
      </c>
      <c r="C58" s="64">
        <v>3.1684199999999998</v>
      </c>
      <c r="D58">
        <v>2.15</v>
      </c>
      <c r="E58" s="2">
        <v>77.25</v>
      </c>
      <c r="F58">
        <v>10.53</v>
      </c>
      <c r="G58">
        <v>0.27</v>
      </c>
      <c r="H58" s="53" t="s">
        <v>129</v>
      </c>
      <c r="I58">
        <v>0.28000000000000003</v>
      </c>
      <c r="J58">
        <v>0.1</v>
      </c>
      <c r="K58">
        <v>0.54</v>
      </c>
      <c r="L58">
        <v>0.04</v>
      </c>
      <c r="M58" s="53">
        <v>4.3100000000000005</v>
      </c>
      <c r="P58" s="52">
        <v>1880.8790922133819</v>
      </c>
      <c r="Q58" s="52"/>
      <c r="T58">
        <v>36</v>
      </c>
      <c r="Y58">
        <v>42</v>
      </c>
      <c r="AA58">
        <v>448</v>
      </c>
      <c r="AE58">
        <v>48</v>
      </c>
      <c r="AG58">
        <v>53</v>
      </c>
      <c r="AH58">
        <v>12</v>
      </c>
      <c r="AI58">
        <v>55</v>
      </c>
    </row>
    <row r="59" spans="2:35">
      <c r="B59">
        <v>24</v>
      </c>
      <c r="C59" s="64">
        <v>0.97799999999999998</v>
      </c>
      <c r="D59">
        <v>56.42</v>
      </c>
      <c r="E59" s="2">
        <v>16.12</v>
      </c>
      <c r="F59">
        <v>12.92</v>
      </c>
      <c r="G59">
        <v>0.28000000000000003</v>
      </c>
      <c r="H59">
        <v>7.0000000000000007E-2</v>
      </c>
      <c r="I59">
        <v>0.28000000000000003</v>
      </c>
      <c r="J59">
        <v>0.1</v>
      </c>
      <c r="K59">
        <v>0.94</v>
      </c>
      <c r="L59">
        <v>0.09</v>
      </c>
      <c r="M59" s="53">
        <v>11.44</v>
      </c>
      <c r="P59" s="52">
        <v>1074.7880526933611</v>
      </c>
      <c r="Q59" s="52"/>
      <c r="T59">
        <v>45</v>
      </c>
      <c r="Y59">
        <v>20</v>
      </c>
      <c r="AA59">
        <v>21</v>
      </c>
      <c r="AE59">
        <v>56</v>
      </c>
      <c r="AG59">
        <v>150</v>
      </c>
      <c r="AH59">
        <v>15</v>
      </c>
      <c r="AI59">
        <v>23</v>
      </c>
    </row>
  </sheetData>
  <sortState ref="B29:BM55">
    <sortCondition descending="1" ref="C29:C5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130"/>
  <sheetViews>
    <sheetView workbookViewId="0">
      <selection activeCell="A3" sqref="A3"/>
    </sheetView>
  </sheetViews>
  <sheetFormatPr defaultRowHeight="15"/>
  <cols>
    <col min="1" max="1" width="22.85546875" customWidth="1"/>
  </cols>
  <sheetData>
    <row r="1" spans="1:37" ht="15.75">
      <c r="A1" s="1" t="s">
        <v>0</v>
      </c>
    </row>
    <row r="2" spans="1:37" ht="15.75">
      <c r="A2" s="1" t="s">
        <v>1</v>
      </c>
    </row>
    <row r="4" spans="1:37" ht="15.75" thickBot="1"/>
    <row r="5" spans="1:37" ht="21.75" thickBot="1">
      <c r="A5" s="7"/>
      <c r="B5" s="8" t="s">
        <v>40</v>
      </c>
      <c r="C5" s="9" t="s">
        <v>13</v>
      </c>
      <c r="D5" s="9" t="s">
        <v>51</v>
      </c>
      <c r="E5" s="9" t="s">
        <v>9</v>
      </c>
      <c r="F5" s="8" t="s">
        <v>52</v>
      </c>
      <c r="G5" s="9" t="s">
        <v>53</v>
      </c>
      <c r="H5" s="9" t="s">
        <v>8</v>
      </c>
      <c r="I5" s="9" t="s">
        <v>54</v>
      </c>
      <c r="J5" s="8" t="s">
        <v>11</v>
      </c>
      <c r="K5" s="9" t="s">
        <v>41</v>
      </c>
      <c r="L5" s="8" t="s">
        <v>55</v>
      </c>
      <c r="M5" s="8" t="s">
        <v>42</v>
      </c>
      <c r="N5" s="40"/>
      <c r="O5" s="46" t="s">
        <v>78</v>
      </c>
      <c r="P5" s="46" t="s">
        <v>79</v>
      </c>
      <c r="Q5" s="46" t="s">
        <v>14</v>
      </c>
      <c r="R5" s="46" t="s">
        <v>15</v>
      </c>
      <c r="S5" s="46" t="s">
        <v>16</v>
      </c>
      <c r="T5" s="46" t="s">
        <v>17</v>
      </c>
      <c r="U5" s="46" t="s">
        <v>19</v>
      </c>
      <c r="V5" s="46" t="s">
        <v>20</v>
      </c>
      <c r="W5" s="46" t="s">
        <v>21</v>
      </c>
      <c r="X5" s="46" t="s">
        <v>22</v>
      </c>
      <c r="Y5" s="46" t="s">
        <v>80</v>
      </c>
      <c r="Z5" s="46" t="s">
        <v>23</v>
      </c>
      <c r="AA5" s="41" t="s">
        <v>25</v>
      </c>
      <c r="AB5" s="41" t="s">
        <v>26</v>
      </c>
      <c r="AD5" t="s">
        <v>5</v>
      </c>
      <c r="AE5" t="s">
        <v>6</v>
      </c>
      <c r="AF5" t="s">
        <v>28</v>
      </c>
      <c r="AG5" t="s">
        <v>29</v>
      </c>
      <c r="AH5" t="s">
        <v>30</v>
      </c>
      <c r="AI5" t="s">
        <v>31</v>
      </c>
      <c r="AJ5" t="s">
        <v>33</v>
      </c>
      <c r="AK5" t="s">
        <v>94</v>
      </c>
    </row>
    <row r="6" spans="1:37" ht="20.25" customHeight="1">
      <c r="A6" s="15" t="s">
        <v>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42" t="s">
        <v>2</v>
      </c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8"/>
      <c r="AA6" s="48"/>
      <c r="AB6" s="48"/>
      <c r="AC6" t="s">
        <v>64</v>
      </c>
    </row>
    <row r="7" spans="1:37" ht="20.25" customHeight="1">
      <c r="A7" s="15" t="s">
        <v>63</v>
      </c>
      <c r="B7" s="19">
        <v>3.4</v>
      </c>
      <c r="C7" s="19">
        <v>1.88</v>
      </c>
      <c r="D7" s="19">
        <v>7.0000000000000007E-2</v>
      </c>
      <c r="E7" s="19">
        <v>1.4</v>
      </c>
      <c r="F7" s="19">
        <v>0.46</v>
      </c>
      <c r="G7" s="19">
        <v>0.41</v>
      </c>
      <c r="H7" s="19">
        <v>52.3</v>
      </c>
      <c r="I7" s="19">
        <v>0.12</v>
      </c>
      <c r="J7" s="19">
        <v>7.0000000000000007E-2</v>
      </c>
      <c r="K7" s="19">
        <v>4.5</v>
      </c>
      <c r="L7" s="19">
        <v>0.34</v>
      </c>
      <c r="M7" s="19">
        <v>0.14000000000000001</v>
      </c>
      <c r="N7" s="43" t="s">
        <v>63</v>
      </c>
      <c r="O7" s="49">
        <v>61</v>
      </c>
      <c r="P7" s="49">
        <v>17.32</v>
      </c>
      <c r="Q7" s="49">
        <v>77.39</v>
      </c>
      <c r="R7" s="49">
        <v>14.95</v>
      </c>
      <c r="S7" s="49">
        <v>138.80000000000001</v>
      </c>
      <c r="T7" s="49">
        <v>73</v>
      </c>
      <c r="U7" s="49">
        <v>342</v>
      </c>
      <c r="V7" s="49">
        <v>57</v>
      </c>
      <c r="W7" s="49">
        <v>8</v>
      </c>
      <c r="X7" s="49">
        <v>6</v>
      </c>
      <c r="Y7" s="49">
        <v>12</v>
      </c>
      <c r="Z7" s="49">
        <v>330.8</v>
      </c>
      <c r="AA7" s="49">
        <v>115.3</v>
      </c>
      <c r="AB7" s="49">
        <v>43.17</v>
      </c>
      <c r="AC7" t="s">
        <v>87</v>
      </c>
      <c r="AD7">
        <v>53</v>
      </c>
      <c r="AE7">
        <v>74</v>
      </c>
      <c r="AF7">
        <v>54</v>
      </c>
      <c r="AG7">
        <v>13.9</v>
      </c>
      <c r="AH7">
        <v>3.3</v>
      </c>
      <c r="AI7">
        <v>19.2</v>
      </c>
      <c r="AJ7">
        <v>5.0999999999999996</v>
      </c>
      <c r="AK7">
        <v>221.6</v>
      </c>
    </row>
    <row r="8" spans="1:37" ht="20.25" customHeight="1">
      <c r="A8" s="15" t="s">
        <v>59</v>
      </c>
      <c r="B8" s="19">
        <v>4.7</v>
      </c>
      <c r="C8" s="19">
        <v>2.93</v>
      </c>
      <c r="D8" s="19">
        <v>0.12</v>
      </c>
      <c r="E8" s="19">
        <v>2.4</v>
      </c>
      <c r="F8" s="19">
        <v>0.67</v>
      </c>
      <c r="G8" s="19">
        <v>0.61</v>
      </c>
      <c r="H8" s="19">
        <v>55.6</v>
      </c>
      <c r="I8" s="19">
        <v>0.19</v>
      </c>
      <c r="J8" s="19">
        <v>0.09</v>
      </c>
      <c r="K8" s="19">
        <v>13.1</v>
      </c>
      <c r="L8" s="19">
        <v>0.53</v>
      </c>
      <c r="M8" s="19">
        <v>0.23</v>
      </c>
      <c r="N8" s="43" t="s">
        <v>59</v>
      </c>
      <c r="O8" s="49">
        <v>72</v>
      </c>
      <c r="P8" s="49">
        <v>20.89</v>
      </c>
      <c r="Q8" s="49">
        <v>134.19999999999999</v>
      </c>
      <c r="R8" s="49">
        <v>17.11</v>
      </c>
      <c r="S8" s="49">
        <v>184.7</v>
      </c>
      <c r="T8" s="49">
        <v>77</v>
      </c>
      <c r="U8" s="49">
        <v>427</v>
      </c>
      <c r="V8" s="49">
        <v>58</v>
      </c>
      <c r="W8" s="49">
        <v>10</v>
      </c>
      <c r="X8" s="49">
        <v>6</v>
      </c>
      <c r="Y8" s="49">
        <v>13</v>
      </c>
      <c r="Z8" s="49">
        <v>493</v>
      </c>
      <c r="AA8" s="49">
        <v>161.9</v>
      </c>
      <c r="AB8" s="49">
        <v>61.88</v>
      </c>
      <c r="AC8" t="s">
        <v>88</v>
      </c>
      <c r="AD8">
        <v>79</v>
      </c>
      <c r="AE8">
        <v>164</v>
      </c>
      <c r="AF8">
        <v>98</v>
      </c>
      <c r="AG8">
        <v>25.8</v>
      </c>
      <c r="AH8">
        <v>7.9</v>
      </c>
      <c r="AI8">
        <v>64.8</v>
      </c>
      <c r="AJ8">
        <v>9.4</v>
      </c>
      <c r="AK8">
        <v>448.8</v>
      </c>
    </row>
    <row r="9" spans="1:37" ht="20.25" customHeight="1">
      <c r="A9" s="15" t="s">
        <v>56</v>
      </c>
      <c r="B9" s="15">
        <v>2</v>
      </c>
      <c r="C9" s="15">
        <v>0.65</v>
      </c>
      <c r="D9" s="15">
        <v>0.04</v>
      </c>
      <c r="E9" s="15">
        <v>0.9</v>
      </c>
      <c r="F9" s="15">
        <v>0.24</v>
      </c>
      <c r="G9" s="15">
        <v>0.25</v>
      </c>
      <c r="H9" s="15">
        <v>46.3</v>
      </c>
      <c r="I9" s="15">
        <v>7.0000000000000007E-2</v>
      </c>
      <c r="J9" s="15">
        <v>0.05</v>
      </c>
      <c r="K9" s="15">
        <v>1.9</v>
      </c>
      <c r="L9" s="15">
        <v>0.2</v>
      </c>
      <c r="M9" s="15">
        <v>0.1</v>
      </c>
      <c r="N9" s="43" t="s">
        <v>56</v>
      </c>
      <c r="O9" s="49">
        <v>50</v>
      </c>
      <c r="P9" s="49">
        <v>12.83</v>
      </c>
      <c r="Q9" s="49">
        <v>35.880000000000003</v>
      </c>
      <c r="R9" s="49">
        <v>13.93</v>
      </c>
      <c r="S9" s="49">
        <v>98.84</v>
      </c>
      <c r="T9" s="49">
        <v>69</v>
      </c>
      <c r="U9" s="49">
        <v>258</v>
      </c>
      <c r="V9" s="49">
        <v>56</v>
      </c>
      <c r="W9" s="49">
        <v>5</v>
      </c>
      <c r="X9" s="49">
        <v>5</v>
      </c>
      <c r="Y9" s="49">
        <v>11</v>
      </c>
      <c r="Z9" s="49">
        <v>256.8</v>
      </c>
      <c r="AA9" s="49">
        <v>99.24</v>
      </c>
      <c r="AB9" s="49">
        <v>31.48</v>
      </c>
      <c r="AC9" t="s">
        <v>89</v>
      </c>
      <c r="AD9">
        <v>33</v>
      </c>
      <c r="AE9">
        <v>12</v>
      </c>
      <c r="AF9">
        <v>28</v>
      </c>
      <c r="AG9">
        <v>5.2</v>
      </c>
      <c r="AH9">
        <v>1.3</v>
      </c>
      <c r="AI9">
        <v>10.3</v>
      </c>
      <c r="AJ9">
        <v>2.7</v>
      </c>
      <c r="AK9">
        <v>92.5</v>
      </c>
    </row>
    <row r="10" spans="1:37" ht="20.25" customHeight="1">
      <c r="A10" s="20" t="s">
        <v>57</v>
      </c>
      <c r="B10" s="15">
        <v>8</v>
      </c>
      <c r="C10" s="15">
        <v>8</v>
      </c>
      <c r="D10" s="15">
        <v>8</v>
      </c>
      <c r="E10" s="15">
        <v>8</v>
      </c>
      <c r="F10" s="15">
        <v>8</v>
      </c>
      <c r="G10" s="15">
        <v>8</v>
      </c>
      <c r="H10" s="15">
        <v>8</v>
      </c>
      <c r="I10" s="15">
        <v>8</v>
      </c>
      <c r="J10" s="15">
        <v>8</v>
      </c>
      <c r="K10" s="15">
        <v>8</v>
      </c>
      <c r="L10" s="15">
        <v>8</v>
      </c>
      <c r="M10" s="15">
        <v>8</v>
      </c>
      <c r="N10" s="44" t="s">
        <v>46</v>
      </c>
      <c r="O10" s="49">
        <v>2</v>
      </c>
      <c r="P10" s="49">
        <v>8</v>
      </c>
      <c r="Q10" s="49">
        <v>8</v>
      </c>
      <c r="R10" s="49">
        <v>8</v>
      </c>
      <c r="S10" s="49">
        <v>8</v>
      </c>
      <c r="T10" s="49">
        <v>2</v>
      </c>
      <c r="U10" s="49">
        <v>8</v>
      </c>
      <c r="V10" s="49">
        <v>2</v>
      </c>
      <c r="W10" s="49">
        <v>2</v>
      </c>
      <c r="X10" s="49">
        <v>2</v>
      </c>
      <c r="Y10" s="49">
        <v>2</v>
      </c>
      <c r="Z10" s="49">
        <v>8</v>
      </c>
      <c r="AA10" s="49">
        <v>8</v>
      </c>
      <c r="AB10" s="49">
        <v>8</v>
      </c>
      <c r="AC10" t="s">
        <v>86</v>
      </c>
      <c r="AD10">
        <v>31</v>
      </c>
      <c r="AE10">
        <v>31</v>
      </c>
      <c r="AF10">
        <v>31</v>
      </c>
      <c r="AG10">
        <v>31</v>
      </c>
      <c r="AH10">
        <v>31</v>
      </c>
      <c r="AI10">
        <v>31</v>
      </c>
      <c r="AJ10">
        <v>31</v>
      </c>
      <c r="AK10">
        <v>31</v>
      </c>
    </row>
    <row r="11" spans="1:37" ht="20.25" customHeight="1">
      <c r="A11" s="20" t="s">
        <v>58</v>
      </c>
      <c r="B11" s="15">
        <v>1</v>
      </c>
      <c r="C11" s="15">
        <v>0.72</v>
      </c>
      <c r="D11" s="15">
        <v>0.03</v>
      </c>
      <c r="E11" s="15">
        <v>0.5</v>
      </c>
      <c r="F11" s="15">
        <v>0.16</v>
      </c>
      <c r="G11" s="15">
        <v>0.15</v>
      </c>
      <c r="H11" s="15">
        <v>3</v>
      </c>
      <c r="I11" s="15">
        <v>0.05</v>
      </c>
      <c r="J11" s="15">
        <v>0.01</v>
      </c>
      <c r="K11" s="15">
        <v>3.5</v>
      </c>
      <c r="L11" s="15">
        <v>0.13</v>
      </c>
      <c r="M11" s="15">
        <v>0.04</v>
      </c>
      <c r="N11" s="44" t="s">
        <v>74</v>
      </c>
      <c r="O11" s="49">
        <v>16</v>
      </c>
      <c r="P11" s="49">
        <v>2.91</v>
      </c>
      <c r="Q11" s="49">
        <v>35.58</v>
      </c>
      <c r="R11" s="49">
        <v>1.07</v>
      </c>
      <c r="S11" s="49">
        <v>29.64</v>
      </c>
      <c r="T11" s="49">
        <v>6</v>
      </c>
      <c r="U11" s="49">
        <v>63</v>
      </c>
      <c r="V11" s="49">
        <v>1</v>
      </c>
      <c r="W11" s="49">
        <v>4</v>
      </c>
      <c r="X11" s="49">
        <v>1</v>
      </c>
      <c r="Y11" s="49">
        <v>1</v>
      </c>
      <c r="Z11" s="49">
        <v>76.989999999999995</v>
      </c>
      <c r="AA11" s="49">
        <v>22.2</v>
      </c>
      <c r="AB11" s="49">
        <v>12.15</v>
      </c>
      <c r="AC11" t="s">
        <v>90</v>
      </c>
      <c r="AD11">
        <v>12</v>
      </c>
      <c r="AE11">
        <v>44</v>
      </c>
      <c r="AF11">
        <v>16</v>
      </c>
      <c r="AG11">
        <v>5.0999999999999996</v>
      </c>
      <c r="AH11">
        <v>1.4</v>
      </c>
      <c r="AI11">
        <v>11.6</v>
      </c>
      <c r="AJ11">
        <v>1.5</v>
      </c>
      <c r="AK11">
        <v>91.3</v>
      </c>
    </row>
    <row r="12" spans="1:37" ht="20.25" customHeight="1">
      <c r="A12" s="14" t="s">
        <v>64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42" t="s">
        <v>64</v>
      </c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t="s">
        <v>2</v>
      </c>
    </row>
    <row r="13" spans="1:37" ht="20.25" customHeight="1">
      <c r="A13" s="14" t="s">
        <v>63</v>
      </c>
      <c r="B13" s="14">
        <v>4.7</v>
      </c>
      <c r="C13" s="14">
        <v>1.62</v>
      </c>
      <c r="D13" s="14">
        <v>7.0000000000000007E-2</v>
      </c>
      <c r="E13" s="14">
        <v>2.7</v>
      </c>
      <c r="F13" s="14">
        <v>1.59</v>
      </c>
      <c r="G13" s="14">
        <v>0.33</v>
      </c>
      <c r="H13" s="14">
        <v>49.2</v>
      </c>
      <c r="I13" s="14">
        <v>0.23</v>
      </c>
      <c r="J13" s="14">
        <v>0.08</v>
      </c>
      <c r="K13" s="14">
        <v>5</v>
      </c>
      <c r="L13" s="14">
        <v>0.22</v>
      </c>
      <c r="M13" s="14">
        <v>0.16</v>
      </c>
      <c r="N13" s="43" t="s">
        <v>63</v>
      </c>
      <c r="O13" s="49">
        <v>39</v>
      </c>
      <c r="P13" s="49">
        <v>14.13</v>
      </c>
      <c r="Q13" s="49">
        <v>95.06</v>
      </c>
      <c r="R13" s="49">
        <v>14.5</v>
      </c>
      <c r="S13" s="49">
        <v>89.5</v>
      </c>
      <c r="T13" s="49">
        <v>43</v>
      </c>
      <c r="U13" s="49">
        <v>132</v>
      </c>
      <c r="V13" s="49">
        <v>41</v>
      </c>
      <c r="W13" s="49">
        <v>9</v>
      </c>
      <c r="X13" s="49">
        <v>4</v>
      </c>
      <c r="Y13" s="49">
        <v>10</v>
      </c>
      <c r="Z13" s="49">
        <v>200.5</v>
      </c>
      <c r="AA13" s="49">
        <v>97.53</v>
      </c>
      <c r="AB13" s="49">
        <v>38.270000000000003</v>
      </c>
      <c r="AC13" t="s">
        <v>87</v>
      </c>
      <c r="AD13">
        <v>52</v>
      </c>
      <c r="AE13">
        <v>55</v>
      </c>
      <c r="AF13">
        <v>90</v>
      </c>
      <c r="AG13">
        <v>22.7</v>
      </c>
      <c r="AH13">
        <v>6.5</v>
      </c>
      <c r="AI13">
        <v>24.8</v>
      </c>
      <c r="AJ13">
        <v>6.9</v>
      </c>
      <c r="AK13">
        <v>257.89999999999998</v>
      </c>
    </row>
    <row r="14" spans="1:37" ht="20.25" customHeight="1">
      <c r="A14" s="14" t="s">
        <v>59</v>
      </c>
      <c r="B14" s="14">
        <v>8.1</v>
      </c>
      <c r="C14" s="14">
        <v>5.84</v>
      </c>
      <c r="D14" s="14">
        <v>0.22</v>
      </c>
      <c r="E14" s="14">
        <v>23.2</v>
      </c>
      <c r="F14" s="14">
        <v>2.66</v>
      </c>
      <c r="G14" s="14">
        <v>0.67</v>
      </c>
      <c r="H14" s="14">
        <v>56</v>
      </c>
      <c r="I14" s="14">
        <v>0.56999999999999995</v>
      </c>
      <c r="J14" s="14">
        <v>0.42</v>
      </c>
      <c r="K14" s="14">
        <v>14.2</v>
      </c>
      <c r="L14" s="14">
        <v>0.4</v>
      </c>
      <c r="M14" s="14">
        <v>0.28999999999999998</v>
      </c>
      <c r="N14" s="43" t="s">
        <v>59</v>
      </c>
      <c r="O14" s="49">
        <v>55</v>
      </c>
      <c r="P14" s="49">
        <v>31.24</v>
      </c>
      <c r="Q14" s="49">
        <v>171.8</v>
      </c>
      <c r="R14" s="49">
        <v>18.399999999999999</v>
      </c>
      <c r="S14" s="49">
        <v>191.2</v>
      </c>
      <c r="T14" s="49">
        <v>56</v>
      </c>
      <c r="U14" s="49">
        <v>344</v>
      </c>
      <c r="V14" s="49">
        <v>72</v>
      </c>
      <c r="W14" s="49">
        <v>15</v>
      </c>
      <c r="X14" s="49">
        <v>8</v>
      </c>
      <c r="Y14" s="49">
        <v>13</v>
      </c>
      <c r="Z14" s="49">
        <v>516</v>
      </c>
      <c r="AA14" s="49">
        <v>185.7</v>
      </c>
      <c r="AB14" s="49">
        <v>72.75</v>
      </c>
      <c r="AC14" t="s">
        <v>88</v>
      </c>
      <c r="AD14">
        <v>60</v>
      </c>
      <c r="AE14">
        <v>127</v>
      </c>
      <c r="AF14">
        <v>114</v>
      </c>
      <c r="AG14">
        <v>27.6</v>
      </c>
      <c r="AH14">
        <v>7.9</v>
      </c>
      <c r="AI14">
        <v>29.3</v>
      </c>
      <c r="AJ14">
        <v>10.4</v>
      </c>
      <c r="AK14">
        <v>376.2</v>
      </c>
    </row>
    <row r="15" spans="1:37" ht="20.25" customHeight="1">
      <c r="A15" s="15" t="s">
        <v>56</v>
      </c>
      <c r="B15" s="15">
        <v>1.8</v>
      </c>
      <c r="C15" s="15">
        <v>0.01</v>
      </c>
      <c r="D15" s="15">
        <v>0.03</v>
      </c>
      <c r="E15" s="15">
        <v>0.6</v>
      </c>
      <c r="F15" s="15">
        <v>0.71</v>
      </c>
      <c r="G15" s="15">
        <v>0.01</v>
      </c>
      <c r="H15" s="15">
        <v>31.8</v>
      </c>
      <c r="I15" s="15">
        <v>0.12</v>
      </c>
      <c r="J15" s="15">
        <v>0.03</v>
      </c>
      <c r="K15" s="15">
        <v>1.2</v>
      </c>
      <c r="L15" s="15">
        <v>0.03</v>
      </c>
      <c r="M15" s="15">
        <v>7.0000000000000007E-2</v>
      </c>
      <c r="N15" s="43" t="s">
        <v>56</v>
      </c>
      <c r="O15" s="49">
        <v>26</v>
      </c>
      <c r="P15" s="49">
        <v>0</v>
      </c>
      <c r="Q15" s="49">
        <v>35.78</v>
      </c>
      <c r="R15" s="49">
        <v>13.4</v>
      </c>
      <c r="S15" s="49">
        <v>42.9</v>
      </c>
      <c r="T15" s="49">
        <v>34</v>
      </c>
      <c r="U15" s="49">
        <v>28</v>
      </c>
      <c r="V15" s="49">
        <v>23</v>
      </c>
      <c r="W15" s="49">
        <v>4</v>
      </c>
      <c r="X15" s="49">
        <v>0</v>
      </c>
      <c r="Y15" s="49">
        <v>6</v>
      </c>
      <c r="Z15" s="49">
        <v>37.33</v>
      </c>
      <c r="AA15" s="49">
        <v>65.290000000000006</v>
      </c>
      <c r="AB15" s="49">
        <v>14.79</v>
      </c>
      <c r="AC15" t="s">
        <v>89</v>
      </c>
      <c r="AD15">
        <v>38</v>
      </c>
      <c r="AE15">
        <v>32</v>
      </c>
      <c r="AF15">
        <v>51</v>
      </c>
      <c r="AG15">
        <v>15.6</v>
      </c>
      <c r="AH15">
        <v>3.8</v>
      </c>
      <c r="AI15">
        <v>21.5</v>
      </c>
      <c r="AJ15">
        <v>4.2</v>
      </c>
      <c r="AK15">
        <v>166.1</v>
      </c>
    </row>
    <row r="16" spans="1:37" ht="20.25" customHeight="1">
      <c r="A16" s="20" t="s">
        <v>46</v>
      </c>
      <c r="B16" s="15">
        <v>31</v>
      </c>
      <c r="C16" s="15">
        <v>31</v>
      </c>
      <c r="D16" s="15">
        <v>31</v>
      </c>
      <c r="E16" s="15">
        <v>31</v>
      </c>
      <c r="F16" s="15">
        <v>31</v>
      </c>
      <c r="G16" s="15">
        <v>31</v>
      </c>
      <c r="H16" s="15">
        <v>31</v>
      </c>
      <c r="I16" s="15">
        <v>31</v>
      </c>
      <c r="J16" s="15">
        <v>31</v>
      </c>
      <c r="K16" s="15">
        <v>31</v>
      </c>
      <c r="L16" s="15">
        <v>31</v>
      </c>
      <c r="M16" s="15">
        <v>31</v>
      </c>
      <c r="N16" s="44" t="s">
        <v>46</v>
      </c>
      <c r="O16" s="49">
        <v>14</v>
      </c>
      <c r="P16" s="49">
        <v>31</v>
      </c>
      <c r="Q16" s="49">
        <v>31</v>
      </c>
      <c r="R16" s="49">
        <v>31</v>
      </c>
      <c r="S16" s="49">
        <v>31</v>
      </c>
      <c r="T16" s="49">
        <v>14</v>
      </c>
      <c r="U16" s="49">
        <v>31</v>
      </c>
      <c r="V16" s="49">
        <v>14</v>
      </c>
      <c r="W16" s="49">
        <v>14</v>
      </c>
      <c r="X16" s="49">
        <v>14</v>
      </c>
      <c r="Y16" s="49">
        <v>14</v>
      </c>
      <c r="Z16" s="49">
        <v>31</v>
      </c>
      <c r="AA16" s="49">
        <v>31</v>
      </c>
      <c r="AB16" s="49">
        <v>31</v>
      </c>
      <c r="AC16" t="s">
        <v>46</v>
      </c>
      <c r="AD16">
        <v>8</v>
      </c>
      <c r="AE16">
        <v>8</v>
      </c>
      <c r="AF16">
        <v>8</v>
      </c>
      <c r="AG16">
        <v>8</v>
      </c>
      <c r="AH16">
        <v>8</v>
      </c>
      <c r="AI16">
        <v>8</v>
      </c>
      <c r="AJ16">
        <v>8</v>
      </c>
      <c r="AK16">
        <v>8</v>
      </c>
    </row>
    <row r="17" spans="1:37" ht="20.25" customHeight="1">
      <c r="A17" s="20" t="s">
        <v>58</v>
      </c>
      <c r="B17" s="15">
        <v>1.7</v>
      </c>
      <c r="C17" s="15">
        <v>1.6</v>
      </c>
      <c r="D17" s="15">
        <v>0.04</v>
      </c>
      <c r="E17" s="15">
        <v>4.8</v>
      </c>
      <c r="F17" s="15">
        <v>0.49</v>
      </c>
      <c r="G17" s="15">
        <v>0.22</v>
      </c>
      <c r="H17" s="15">
        <v>5.2</v>
      </c>
      <c r="I17" s="15">
        <v>0.08</v>
      </c>
      <c r="J17" s="15">
        <v>0.09</v>
      </c>
      <c r="K17" s="15">
        <v>3.1</v>
      </c>
      <c r="L17" s="15">
        <v>0.12</v>
      </c>
      <c r="M17" s="15">
        <v>7.0000000000000007E-2</v>
      </c>
      <c r="N17" s="44" t="s">
        <v>74</v>
      </c>
      <c r="O17" s="49">
        <v>8</v>
      </c>
      <c r="P17" s="49">
        <v>7.28</v>
      </c>
      <c r="Q17" s="49">
        <v>28.15</v>
      </c>
      <c r="R17" s="49">
        <v>1.25</v>
      </c>
      <c r="S17" s="49">
        <v>36.770000000000003</v>
      </c>
      <c r="T17" s="49">
        <v>6</v>
      </c>
      <c r="U17" s="49">
        <v>71</v>
      </c>
      <c r="V17" s="49">
        <v>15</v>
      </c>
      <c r="W17" s="49">
        <v>4</v>
      </c>
      <c r="X17" s="49">
        <v>2</v>
      </c>
      <c r="Y17" s="49">
        <v>2</v>
      </c>
      <c r="Z17" s="49">
        <v>101.2</v>
      </c>
      <c r="AA17" s="49">
        <v>28.49</v>
      </c>
      <c r="AB17" s="49">
        <v>15.75</v>
      </c>
      <c r="AC17" t="s">
        <v>90</v>
      </c>
      <c r="AD17">
        <v>7</v>
      </c>
      <c r="AE17">
        <v>31</v>
      </c>
      <c r="AF17">
        <v>21</v>
      </c>
      <c r="AG17">
        <v>3.6</v>
      </c>
      <c r="AH17">
        <v>1.4</v>
      </c>
      <c r="AI17">
        <v>2.8</v>
      </c>
      <c r="AJ17">
        <v>2.2999999999999998</v>
      </c>
      <c r="AK17">
        <v>69.599999999999994</v>
      </c>
    </row>
    <row r="18" spans="1:37" ht="20.25" customHeight="1">
      <c r="A18" s="15" t="s">
        <v>60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42" t="s">
        <v>60</v>
      </c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t="s">
        <v>60</v>
      </c>
    </row>
    <row r="19" spans="1:37" ht="20.25" customHeight="1">
      <c r="A19" s="15" t="s">
        <v>63</v>
      </c>
      <c r="B19" s="19">
        <v>24</v>
      </c>
      <c r="C19" s="19">
        <v>0.21</v>
      </c>
      <c r="D19" s="19">
        <v>0.02</v>
      </c>
      <c r="E19" s="19">
        <v>7.5</v>
      </c>
      <c r="F19" s="19">
        <v>0.36</v>
      </c>
      <c r="G19" s="19">
        <v>0.04</v>
      </c>
      <c r="H19" s="19">
        <v>9.8000000000000007</v>
      </c>
      <c r="I19" s="19">
        <v>0.04</v>
      </c>
      <c r="J19" s="19">
        <v>0.02</v>
      </c>
      <c r="K19" s="19">
        <v>38.799999999999997</v>
      </c>
      <c r="L19" s="19">
        <v>0.02</v>
      </c>
      <c r="M19" s="19">
        <v>1.41</v>
      </c>
      <c r="N19" s="43" t="s">
        <v>63</v>
      </c>
      <c r="O19" s="49" t="s">
        <v>81</v>
      </c>
      <c r="P19" s="49">
        <v>17.14</v>
      </c>
      <c r="Q19" s="49">
        <v>40.049999999999997</v>
      </c>
      <c r="R19" s="49">
        <v>23.65</v>
      </c>
      <c r="S19" s="49">
        <v>50.42</v>
      </c>
      <c r="T19" s="49" t="s">
        <v>81</v>
      </c>
      <c r="U19" s="49">
        <v>22</v>
      </c>
      <c r="V19" s="49" t="s">
        <v>81</v>
      </c>
      <c r="W19" s="49" t="s">
        <v>81</v>
      </c>
      <c r="X19" s="49" t="s">
        <v>81</v>
      </c>
      <c r="Y19" s="49" t="s">
        <v>81</v>
      </c>
      <c r="Z19" s="49">
        <v>261</v>
      </c>
      <c r="AA19" s="49">
        <v>49.7</v>
      </c>
      <c r="AB19" s="49">
        <v>257.5</v>
      </c>
      <c r="AC19" t="s">
        <v>87</v>
      </c>
      <c r="AD19">
        <v>21</v>
      </c>
      <c r="AE19">
        <v>227</v>
      </c>
      <c r="AF19">
        <v>26</v>
      </c>
      <c r="AG19">
        <v>5</v>
      </c>
      <c r="AH19">
        <v>0.6</v>
      </c>
      <c r="AI19">
        <v>23.2</v>
      </c>
      <c r="AJ19">
        <v>2.4</v>
      </c>
      <c r="AK19">
        <v>304.5</v>
      </c>
    </row>
    <row r="20" spans="1:37" ht="20.25" customHeight="1">
      <c r="A20" s="15" t="s">
        <v>59</v>
      </c>
      <c r="B20" s="19">
        <v>27.3</v>
      </c>
      <c r="C20" s="19">
        <v>0.34</v>
      </c>
      <c r="D20" s="19">
        <v>0.08</v>
      </c>
      <c r="E20" s="19">
        <v>9.1999999999999993</v>
      </c>
      <c r="F20" s="19">
        <v>0.76</v>
      </c>
      <c r="G20" s="19">
        <v>0.09</v>
      </c>
      <c r="H20" s="19">
        <v>47.9</v>
      </c>
      <c r="I20" s="19">
        <v>0.17</v>
      </c>
      <c r="J20" s="19">
        <v>0.06</v>
      </c>
      <c r="K20" s="19">
        <v>49.2</v>
      </c>
      <c r="L20" s="19">
        <v>0.03</v>
      </c>
      <c r="M20" s="19">
        <v>1.62</v>
      </c>
      <c r="N20" s="43" t="s">
        <v>59</v>
      </c>
      <c r="O20" s="49" t="s">
        <v>81</v>
      </c>
      <c r="P20" s="49">
        <v>26.36</v>
      </c>
      <c r="Q20" s="49">
        <v>63.66</v>
      </c>
      <c r="R20" s="49">
        <v>26.33</v>
      </c>
      <c r="S20" s="49">
        <v>83.09</v>
      </c>
      <c r="T20" s="49" t="s">
        <v>81</v>
      </c>
      <c r="U20" s="49">
        <v>100</v>
      </c>
      <c r="V20" s="49" t="s">
        <v>81</v>
      </c>
      <c r="W20" s="49" t="s">
        <v>81</v>
      </c>
      <c r="X20" s="49" t="s">
        <v>81</v>
      </c>
      <c r="Y20" s="49" t="s">
        <v>81</v>
      </c>
      <c r="Z20" s="49">
        <v>396.9</v>
      </c>
      <c r="AA20" s="49">
        <v>81.040000000000006</v>
      </c>
      <c r="AB20" s="49">
        <v>274.8</v>
      </c>
      <c r="AC20" t="s">
        <v>88</v>
      </c>
      <c r="AD20">
        <v>30</v>
      </c>
      <c r="AE20">
        <v>337</v>
      </c>
      <c r="AF20">
        <v>39</v>
      </c>
      <c r="AG20">
        <v>10</v>
      </c>
      <c r="AH20">
        <v>1.4</v>
      </c>
      <c r="AI20">
        <v>30</v>
      </c>
      <c r="AJ20">
        <v>3.4</v>
      </c>
      <c r="AK20">
        <v>450.9</v>
      </c>
    </row>
    <row r="21" spans="1:37" ht="20.25" customHeight="1">
      <c r="A21" s="15" t="s">
        <v>56</v>
      </c>
      <c r="B21" s="15">
        <v>5.5</v>
      </c>
      <c r="C21" s="15">
        <v>0.05</v>
      </c>
      <c r="D21" s="15">
        <v>0.01</v>
      </c>
      <c r="E21" s="15">
        <v>2.6</v>
      </c>
      <c r="F21" s="15">
        <v>0.22</v>
      </c>
      <c r="G21" s="15">
        <v>0.03</v>
      </c>
      <c r="H21" s="15">
        <v>1.9</v>
      </c>
      <c r="I21" s="15">
        <v>0.01</v>
      </c>
      <c r="J21" s="15">
        <v>0.01</v>
      </c>
      <c r="K21" s="15">
        <v>10.1</v>
      </c>
      <c r="L21" s="15">
        <v>0.01</v>
      </c>
      <c r="M21" s="15">
        <v>0.36</v>
      </c>
      <c r="N21" s="43" t="s">
        <v>56</v>
      </c>
      <c r="O21" s="49" t="s">
        <v>81</v>
      </c>
      <c r="P21" s="49">
        <v>6.41</v>
      </c>
      <c r="Q21" s="49">
        <v>24.25</v>
      </c>
      <c r="R21" s="49">
        <v>17.13</v>
      </c>
      <c r="S21" s="49">
        <v>38.479999999999997</v>
      </c>
      <c r="T21" s="49" t="s">
        <v>81</v>
      </c>
      <c r="U21" s="49">
        <v>5.3</v>
      </c>
      <c r="V21" s="49" t="s">
        <v>81</v>
      </c>
      <c r="W21" s="49" t="s">
        <v>81</v>
      </c>
      <c r="X21" s="49" t="s">
        <v>81</v>
      </c>
      <c r="Y21" s="49" t="s">
        <v>81</v>
      </c>
      <c r="Z21" s="49">
        <v>159.69999999999999</v>
      </c>
      <c r="AA21" s="49">
        <v>44.95</v>
      </c>
      <c r="AB21" s="49">
        <v>142.30000000000001</v>
      </c>
      <c r="AC21" t="s">
        <v>89</v>
      </c>
      <c r="AD21">
        <v>16</v>
      </c>
      <c r="AE21">
        <v>118</v>
      </c>
      <c r="AF21">
        <v>17</v>
      </c>
      <c r="AG21">
        <v>2.1</v>
      </c>
      <c r="AH21">
        <v>0.2</v>
      </c>
      <c r="AI21">
        <v>16.899999999999999</v>
      </c>
      <c r="AJ21">
        <v>1.3</v>
      </c>
      <c r="AK21">
        <v>171.5</v>
      </c>
    </row>
    <row r="22" spans="1:37" ht="20.25" customHeight="1">
      <c r="A22" s="20" t="s">
        <v>57</v>
      </c>
      <c r="B22" s="15">
        <v>10</v>
      </c>
      <c r="C22" s="15">
        <v>10</v>
      </c>
      <c r="D22" s="15">
        <v>10</v>
      </c>
      <c r="E22" s="15">
        <v>10</v>
      </c>
      <c r="F22" s="15">
        <v>10</v>
      </c>
      <c r="G22" s="15">
        <v>10</v>
      </c>
      <c r="H22" s="15">
        <v>10</v>
      </c>
      <c r="I22" s="15">
        <v>10</v>
      </c>
      <c r="J22" s="15">
        <v>10</v>
      </c>
      <c r="K22" s="15">
        <v>10</v>
      </c>
      <c r="L22" s="15">
        <v>10</v>
      </c>
      <c r="M22" s="15">
        <v>10</v>
      </c>
      <c r="N22" s="44" t="s">
        <v>46</v>
      </c>
      <c r="O22" s="49" t="s">
        <v>81</v>
      </c>
      <c r="P22" s="49">
        <v>10</v>
      </c>
      <c r="Q22" s="49">
        <v>10</v>
      </c>
      <c r="R22" s="49">
        <v>10</v>
      </c>
      <c r="S22" s="49">
        <v>10</v>
      </c>
      <c r="T22" s="49" t="s">
        <v>81</v>
      </c>
      <c r="U22" s="49">
        <v>10</v>
      </c>
      <c r="V22" s="49" t="s">
        <v>81</v>
      </c>
      <c r="W22" s="49" t="s">
        <v>81</v>
      </c>
      <c r="X22" s="49" t="s">
        <v>81</v>
      </c>
      <c r="Y22" s="49" t="s">
        <v>81</v>
      </c>
      <c r="Z22" s="49">
        <v>10</v>
      </c>
      <c r="AA22" s="49">
        <v>10</v>
      </c>
      <c r="AB22" s="49">
        <v>10</v>
      </c>
      <c r="AC22" t="s">
        <v>46</v>
      </c>
      <c r="AD22">
        <v>9</v>
      </c>
      <c r="AE22">
        <v>9</v>
      </c>
      <c r="AF22">
        <v>9</v>
      </c>
      <c r="AG22">
        <v>9</v>
      </c>
      <c r="AH22">
        <v>9</v>
      </c>
      <c r="AI22">
        <v>9</v>
      </c>
      <c r="AJ22">
        <v>9</v>
      </c>
      <c r="AK22">
        <v>9</v>
      </c>
    </row>
    <row r="23" spans="1:37" ht="20.25" customHeight="1">
      <c r="A23" s="20" t="s">
        <v>58</v>
      </c>
      <c r="B23" s="15">
        <v>6.6</v>
      </c>
      <c r="C23" s="15">
        <v>0.09</v>
      </c>
      <c r="D23" s="15">
        <v>0.02</v>
      </c>
      <c r="E23" s="15">
        <v>1.9</v>
      </c>
      <c r="F23" s="15">
        <v>0.17</v>
      </c>
      <c r="G23" s="15">
        <v>0.02</v>
      </c>
      <c r="H23" s="15">
        <v>13.7</v>
      </c>
      <c r="I23" s="15">
        <v>0.05</v>
      </c>
      <c r="J23" s="15">
        <v>0.02</v>
      </c>
      <c r="K23" s="15">
        <v>11.5</v>
      </c>
      <c r="L23" s="15">
        <v>0.01</v>
      </c>
      <c r="M23" s="15">
        <v>0.37</v>
      </c>
      <c r="N23" s="44" t="s">
        <v>74</v>
      </c>
      <c r="O23" s="49" t="s">
        <v>81</v>
      </c>
      <c r="P23" s="49">
        <v>7.28</v>
      </c>
      <c r="Q23" s="49">
        <v>12.7</v>
      </c>
      <c r="R23" s="49">
        <v>2.5099999999999998</v>
      </c>
      <c r="S23" s="49">
        <v>12.83</v>
      </c>
      <c r="T23" s="49" t="s">
        <v>81</v>
      </c>
      <c r="U23" s="49">
        <v>29</v>
      </c>
      <c r="V23" s="49" t="s">
        <v>81</v>
      </c>
      <c r="W23" s="49" t="s">
        <v>81</v>
      </c>
      <c r="X23" s="49" t="s">
        <v>81</v>
      </c>
      <c r="Y23" s="49" t="s">
        <v>81</v>
      </c>
      <c r="Z23" s="49">
        <v>72.8</v>
      </c>
      <c r="AA23" s="49">
        <v>11.05</v>
      </c>
      <c r="AB23" s="49">
        <v>40.700000000000003</v>
      </c>
      <c r="AC23" t="s">
        <v>90</v>
      </c>
      <c r="AD23">
        <v>4</v>
      </c>
      <c r="AE23">
        <v>65</v>
      </c>
      <c r="AF23">
        <v>7</v>
      </c>
      <c r="AG23">
        <v>2.7</v>
      </c>
      <c r="AH23">
        <v>0.4</v>
      </c>
      <c r="AI23">
        <v>3.9</v>
      </c>
      <c r="AJ23">
        <v>0.6</v>
      </c>
      <c r="AK23">
        <v>83.6</v>
      </c>
    </row>
    <row r="24" spans="1:37" ht="20.25" customHeight="1">
      <c r="A24" s="14" t="s">
        <v>65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42" t="s">
        <v>65</v>
      </c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t="s">
        <v>91</v>
      </c>
    </row>
    <row r="25" spans="1:37" ht="20.25" customHeight="1">
      <c r="A25" s="14" t="s">
        <v>63</v>
      </c>
      <c r="B25" s="15">
        <v>21.5</v>
      </c>
      <c r="C25" s="15">
        <v>0.02</v>
      </c>
      <c r="D25" s="15">
        <v>0.01</v>
      </c>
      <c r="E25" s="15">
        <v>6</v>
      </c>
      <c r="F25" s="15">
        <v>0.14000000000000001</v>
      </c>
      <c r="G25" s="15">
        <v>0.02</v>
      </c>
      <c r="H25" s="15">
        <v>0.6</v>
      </c>
      <c r="I25" s="15">
        <v>0.01</v>
      </c>
      <c r="J25" s="15">
        <v>0.02</v>
      </c>
      <c r="K25" s="15">
        <v>57.7</v>
      </c>
      <c r="L25" s="15">
        <v>0.02</v>
      </c>
      <c r="M25" s="15">
        <v>0.96</v>
      </c>
      <c r="N25" s="43" t="s">
        <v>63</v>
      </c>
      <c r="O25" s="49">
        <v>2</v>
      </c>
      <c r="P25" s="49">
        <v>65.02</v>
      </c>
      <c r="Q25" s="49">
        <v>17.87</v>
      </c>
      <c r="R25" s="49">
        <v>40.159999999999997</v>
      </c>
      <c r="S25" s="49">
        <v>25.26</v>
      </c>
      <c r="T25" s="49">
        <v>2</v>
      </c>
      <c r="U25" s="49">
        <v>2.7</v>
      </c>
      <c r="V25" s="49">
        <v>10</v>
      </c>
      <c r="W25" s="49">
        <v>14</v>
      </c>
      <c r="X25" s="49">
        <v>14</v>
      </c>
      <c r="Y25" s="49">
        <v>3</v>
      </c>
      <c r="Z25" s="49">
        <v>136.6</v>
      </c>
      <c r="AA25" s="49">
        <v>42.76</v>
      </c>
      <c r="AB25" s="49">
        <v>193</v>
      </c>
      <c r="AC25" t="s">
        <v>87</v>
      </c>
      <c r="AD25">
        <v>9</v>
      </c>
      <c r="AE25">
        <v>28</v>
      </c>
      <c r="AF25">
        <v>12</v>
      </c>
      <c r="AG25">
        <v>0.7</v>
      </c>
      <c r="AH25">
        <v>0.2</v>
      </c>
      <c r="AI25">
        <v>7.9</v>
      </c>
      <c r="AJ25">
        <v>0.7</v>
      </c>
      <c r="AK25">
        <v>57.9</v>
      </c>
    </row>
    <row r="26" spans="1:37" ht="20.25" customHeight="1">
      <c r="A26" s="14" t="s">
        <v>59</v>
      </c>
      <c r="B26" s="14">
        <v>33.700000000000003</v>
      </c>
      <c r="C26" s="14">
        <v>0.03</v>
      </c>
      <c r="D26" s="14">
        <v>0.01</v>
      </c>
      <c r="E26" s="14">
        <v>16.899999999999999</v>
      </c>
      <c r="F26" s="14">
        <v>0.26</v>
      </c>
      <c r="G26" s="14">
        <v>0.04</v>
      </c>
      <c r="H26" s="14">
        <v>3.2</v>
      </c>
      <c r="I26" s="14">
        <v>0.02</v>
      </c>
      <c r="J26" s="14">
        <v>0.14000000000000001</v>
      </c>
      <c r="K26" s="14">
        <v>78.7</v>
      </c>
      <c r="L26" s="14">
        <v>0.03</v>
      </c>
      <c r="M26" s="14">
        <v>1.71</v>
      </c>
      <c r="N26" s="43" t="s">
        <v>59</v>
      </c>
      <c r="O26" s="49">
        <v>2</v>
      </c>
      <c r="P26" s="49">
        <v>511.6</v>
      </c>
      <c r="Q26" s="49">
        <v>22.33</v>
      </c>
      <c r="R26" s="49">
        <v>76.38</v>
      </c>
      <c r="S26" s="49">
        <v>40.700000000000003</v>
      </c>
      <c r="T26" s="49">
        <v>3</v>
      </c>
      <c r="U26" s="49">
        <v>7.7</v>
      </c>
      <c r="V26" s="49">
        <v>13</v>
      </c>
      <c r="W26" s="49">
        <v>15</v>
      </c>
      <c r="X26" s="49">
        <v>15</v>
      </c>
      <c r="Y26" s="49">
        <v>4</v>
      </c>
      <c r="Z26" s="49">
        <v>923.7</v>
      </c>
      <c r="AA26" s="49">
        <v>49.48</v>
      </c>
      <c r="AB26" s="49">
        <v>279.5</v>
      </c>
      <c r="AC26" t="s">
        <v>88</v>
      </c>
      <c r="AD26">
        <v>14</v>
      </c>
      <c r="AE26">
        <v>40</v>
      </c>
      <c r="AF26">
        <v>19</v>
      </c>
      <c r="AG26">
        <v>3.7</v>
      </c>
      <c r="AH26">
        <v>0.6</v>
      </c>
      <c r="AI26">
        <v>33.5</v>
      </c>
      <c r="AJ26">
        <v>2.2000000000000002</v>
      </c>
      <c r="AK26">
        <v>112.9</v>
      </c>
    </row>
    <row r="27" spans="1:37" ht="20.25" customHeight="1">
      <c r="A27" s="15" t="s">
        <v>56</v>
      </c>
      <c r="B27" s="15">
        <v>6.5</v>
      </c>
      <c r="C27" s="15">
        <v>0.01</v>
      </c>
      <c r="D27" s="15">
        <v>0.01</v>
      </c>
      <c r="E27" s="15">
        <v>0.7</v>
      </c>
      <c r="F27" s="15">
        <v>0.06</v>
      </c>
      <c r="G27" s="15">
        <v>0.01</v>
      </c>
      <c r="H27" s="15">
        <v>0.1</v>
      </c>
      <c r="I27" s="15">
        <v>0.01</v>
      </c>
      <c r="J27" s="15">
        <v>0</v>
      </c>
      <c r="K27" s="15">
        <v>45.5</v>
      </c>
      <c r="L27" s="15">
        <v>0.01</v>
      </c>
      <c r="M27" s="15">
        <v>0.3</v>
      </c>
      <c r="N27" s="43" t="s">
        <v>56</v>
      </c>
      <c r="O27" s="49">
        <v>1</v>
      </c>
      <c r="P27" s="49">
        <v>0</v>
      </c>
      <c r="Q27" s="49">
        <v>13.5</v>
      </c>
      <c r="R27" s="49">
        <v>7.09</v>
      </c>
      <c r="S27" s="49">
        <v>14.92</v>
      </c>
      <c r="T27" s="49">
        <v>2</v>
      </c>
      <c r="U27" s="49">
        <v>0</v>
      </c>
      <c r="V27" s="49">
        <v>6</v>
      </c>
      <c r="W27" s="49">
        <v>13</v>
      </c>
      <c r="X27" s="49">
        <v>12</v>
      </c>
      <c r="Y27" s="49">
        <v>1</v>
      </c>
      <c r="Z27" s="49">
        <v>5.58</v>
      </c>
      <c r="AA27" s="49">
        <v>36.229999999999997</v>
      </c>
      <c r="AB27" s="49">
        <v>63.34</v>
      </c>
      <c r="AC27" t="s">
        <v>89</v>
      </c>
      <c r="AD27">
        <v>0</v>
      </c>
      <c r="AE27">
        <v>7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7</v>
      </c>
    </row>
    <row r="28" spans="1:37" ht="20.25" customHeight="1">
      <c r="A28" s="20" t="s">
        <v>57</v>
      </c>
      <c r="B28" s="15">
        <v>8</v>
      </c>
      <c r="C28" s="15">
        <v>3</v>
      </c>
      <c r="D28" s="15">
        <v>5</v>
      </c>
      <c r="E28" s="15">
        <v>8</v>
      </c>
      <c r="F28" s="15">
        <v>8</v>
      </c>
      <c r="G28" s="15">
        <v>8</v>
      </c>
      <c r="H28" s="15">
        <v>8</v>
      </c>
      <c r="I28" s="15">
        <v>8</v>
      </c>
      <c r="J28" s="15">
        <v>8</v>
      </c>
      <c r="K28" s="15">
        <v>8</v>
      </c>
      <c r="L28" s="15">
        <v>3</v>
      </c>
      <c r="M28" s="15">
        <v>8</v>
      </c>
      <c r="N28" s="44" t="s">
        <v>46</v>
      </c>
      <c r="O28" s="49">
        <v>2</v>
      </c>
      <c r="P28" s="49">
        <v>8</v>
      </c>
      <c r="Q28" s="49">
        <v>8</v>
      </c>
      <c r="R28" s="49">
        <v>8</v>
      </c>
      <c r="S28" s="49">
        <v>8</v>
      </c>
      <c r="T28" s="49">
        <v>2</v>
      </c>
      <c r="U28" s="49">
        <v>8</v>
      </c>
      <c r="V28" s="49">
        <v>2</v>
      </c>
      <c r="W28" s="49">
        <v>2</v>
      </c>
      <c r="X28" s="49">
        <v>2</v>
      </c>
      <c r="Y28" s="49">
        <v>2</v>
      </c>
      <c r="Z28" s="49">
        <v>8</v>
      </c>
      <c r="AA28" s="49">
        <v>8</v>
      </c>
      <c r="AB28" s="49">
        <v>8</v>
      </c>
      <c r="AC28" t="s">
        <v>46</v>
      </c>
      <c r="AD28">
        <v>8</v>
      </c>
      <c r="AE28">
        <v>8</v>
      </c>
      <c r="AF28">
        <v>8</v>
      </c>
      <c r="AG28">
        <v>8</v>
      </c>
      <c r="AH28">
        <v>8</v>
      </c>
      <c r="AI28">
        <v>8</v>
      </c>
      <c r="AJ28">
        <v>8</v>
      </c>
      <c r="AK28">
        <v>8</v>
      </c>
    </row>
    <row r="29" spans="1:37" ht="20.25" customHeight="1">
      <c r="A29" s="20" t="s">
        <v>58</v>
      </c>
      <c r="B29" s="15">
        <v>11.9</v>
      </c>
      <c r="C29" s="15">
        <v>0.01</v>
      </c>
      <c r="D29" s="15">
        <v>0</v>
      </c>
      <c r="E29" s="15">
        <v>6.8</v>
      </c>
      <c r="F29" s="15">
        <v>0.06</v>
      </c>
      <c r="G29" s="15">
        <v>0.01</v>
      </c>
      <c r="H29" s="15">
        <v>1.1000000000000001</v>
      </c>
      <c r="I29" s="15">
        <v>0</v>
      </c>
      <c r="J29" s="15">
        <v>0.05</v>
      </c>
      <c r="K29" s="15">
        <v>11.4</v>
      </c>
      <c r="L29" s="15">
        <v>0.01</v>
      </c>
      <c r="M29" s="15">
        <v>0.55000000000000004</v>
      </c>
      <c r="N29" s="44" t="s">
        <v>74</v>
      </c>
      <c r="O29" s="49">
        <v>1</v>
      </c>
      <c r="P29" s="49">
        <v>180.5</v>
      </c>
      <c r="Q29" s="49">
        <v>2.87</v>
      </c>
      <c r="R29" s="49">
        <v>24.99</v>
      </c>
      <c r="S29" s="49">
        <v>9.07</v>
      </c>
      <c r="T29" s="49">
        <v>0</v>
      </c>
      <c r="U29" s="49">
        <v>2.9</v>
      </c>
      <c r="V29" s="49">
        <v>5</v>
      </c>
      <c r="W29" s="49">
        <v>1</v>
      </c>
      <c r="X29" s="49">
        <v>2</v>
      </c>
      <c r="Y29" s="49">
        <v>2</v>
      </c>
      <c r="Z29" s="49">
        <v>318.8</v>
      </c>
      <c r="AA29" s="49">
        <v>4.8099999999999996</v>
      </c>
      <c r="AB29" s="49">
        <v>78.150000000000006</v>
      </c>
      <c r="AC29" t="s">
        <v>90</v>
      </c>
      <c r="AD29">
        <v>5</v>
      </c>
      <c r="AE29">
        <v>12</v>
      </c>
      <c r="AF29">
        <v>6</v>
      </c>
      <c r="AG29">
        <v>1.3</v>
      </c>
      <c r="AH29">
        <v>0.2</v>
      </c>
      <c r="AI29">
        <v>11.4</v>
      </c>
      <c r="AJ29">
        <v>0.7</v>
      </c>
      <c r="AK29">
        <v>36.9</v>
      </c>
    </row>
    <row r="30" spans="1:37" ht="20.25" customHeight="1">
      <c r="A30" s="15" t="s">
        <v>61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42" t="s">
        <v>61</v>
      </c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t="s">
        <v>61</v>
      </c>
    </row>
    <row r="31" spans="1:37" ht="20.25" customHeight="1">
      <c r="A31" s="14" t="s">
        <v>63</v>
      </c>
      <c r="B31" s="11">
        <v>3.2</v>
      </c>
      <c r="C31" s="11">
        <v>1.0900000000000001</v>
      </c>
      <c r="D31" s="11">
        <v>0.09</v>
      </c>
      <c r="E31" s="11">
        <v>5.0999999999999996</v>
      </c>
      <c r="F31" s="11">
        <v>3.72</v>
      </c>
      <c r="G31" s="11">
        <v>7.0000000000000007E-2</v>
      </c>
      <c r="H31" s="11">
        <v>49.1</v>
      </c>
      <c r="I31" s="11">
        <v>0.19</v>
      </c>
      <c r="J31" s="11">
        <v>0.16</v>
      </c>
      <c r="K31" s="11">
        <v>3.1</v>
      </c>
      <c r="L31" s="11">
        <v>0.09</v>
      </c>
      <c r="M31" s="11">
        <v>0.16</v>
      </c>
      <c r="N31" s="43" t="s">
        <v>63</v>
      </c>
      <c r="O31" s="49" t="s">
        <v>81</v>
      </c>
      <c r="P31" s="49">
        <v>13.83</v>
      </c>
      <c r="Q31" s="49">
        <v>118.7</v>
      </c>
      <c r="R31" s="49">
        <v>15.16</v>
      </c>
      <c r="S31" s="49">
        <v>158.69999999999999</v>
      </c>
      <c r="T31" s="49" t="s">
        <v>81</v>
      </c>
      <c r="U31" s="49">
        <v>112</v>
      </c>
      <c r="V31" s="49" t="s">
        <v>81</v>
      </c>
      <c r="W31" s="49" t="s">
        <v>81</v>
      </c>
      <c r="X31" s="49" t="s">
        <v>81</v>
      </c>
      <c r="Y31" s="49" t="s">
        <v>81</v>
      </c>
      <c r="Z31" s="49">
        <v>122.6</v>
      </c>
      <c r="AA31" s="49">
        <v>120.7</v>
      </c>
      <c r="AB31" s="49">
        <v>33.26</v>
      </c>
      <c r="AC31" t="s">
        <v>87</v>
      </c>
      <c r="AD31">
        <v>37</v>
      </c>
      <c r="AE31">
        <v>116</v>
      </c>
      <c r="AF31">
        <v>34</v>
      </c>
      <c r="AG31">
        <v>13.7</v>
      </c>
      <c r="AH31">
        <v>2.2000000000000002</v>
      </c>
      <c r="AI31">
        <v>20.7</v>
      </c>
      <c r="AJ31">
        <v>2.6</v>
      </c>
      <c r="AK31">
        <v>225.3</v>
      </c>
    </row>
    <row r="32" spans="1:37" ht="20.25" customHeight="1">
      <c r="A32" s="14" t="s">
        <v>59</v>
      </c>
      <c r="B32" s="23">
        <v>4.2</v>
      </c>
      <c r="C32" s="23">
        <v>2.12</v>
      </c>
      <c r="D32" s="23">
        <v>0.2</v>
      </c>
      <c r="E32" s="23">
        <v>35.4</v>
      </c>
      <c r="F32" s="23">
        <v>5.35</v>
      </c>
      <c r="G32" s="23">
        <v>0.2</v>
      </c>
      <c r="H32" s="23">
        <v>54.9</v>
      </c>
      <c r="I32" s="23">
        <v>0.26</v>
      </c>
      <c r="J32" s="23">
        <v>0.24</v>
      </c>
      <c r="K32" s="23">
        <v>7.6</v>
      </c>
      <c r="L32" s="23">
        <v>0.18</v>
      </c>
      <c r="M32" s="23">
        <v>0.2</v>
      </c>
      <c r="N32" s="43" t="s">
        <v>59</v>
      </c>
      <c r="O32" s="49" t="s">
        <v>81</v>
      </c>
      <c r="P32" s="49">
        <v>43.57</v>
      </c>
      <c r="Q32" s="49">
        <v>156.30000000000001</v>
      </c>
      <c r="R32" s="49">
        <v>18.82</v>
      </c>
      <c r="S32" s="49">
        <v>287.8</v>
      </c>
      <c r="T32" s="49" t="s">
        <v>81</v>
      </c>
      <c r="U32" s="49">
        <v>314</v>
      </c>
      <c r="V32" s="49" t="s">
        <v>81</v>
      </c>
      <c r="W32" s="49" t="s">
        <v>81</v>
      </c>
      <c r="X32" s="49" t="s">
        <v>81</v>
      </c>
      <c r="Y32" s="49" t="s">
        <v>81</v>
      </c>
      <c r="Z32" s="49">
        <v>296</v>
      </c>
      <c r="AA32" s="49">
        <v>205.4</v>
      </c>
      <c r="AB32" s="49">
        <v>54.37</v>
      </c>
      <c r="AC32" t="s">
        <v>88</v>
      </c>
      <c r="AD32">
        <v>55</v>
      </c>
      <c r="AE32">
        <v>226</v>
      </c>
      <c r="AF32">
        <v>56</v>
      </c>
      <c r="AG32">
        <v>20.8</v>
      </c>
      <c r="AH32">
        <v>3.9</v>
      </c>
      <c r="AI32">
        <v>75.900000000000006</v>
      </c>
      <c r="AJ32">
        <v>6.5</v>
      </c>
      <c r="AK32">
        <v>377.1</v>
      </c>
    </row>
    <row r="33" spans="1:37" ht="20.25" customHeight="1">
      <c r="A33" s="15" t="s">
        <v>56</v>
      </c>
      <c r="B33" s="15">
        <v>2.1</v>
      </c>
      <c r="C33" s="15">
        <v>0.23</v>
      </c>
      <c r="D33" s="15">
        <v>0.04</v>
      </c>
      <c r="E33" s="15">
        <v>0.9</v>
      </c>
      <c r="F33" s="15">
        <v>0.61</v>
      </c>
      <c r="G33" s="15">
        <v>0.03</v>
      </c>
      <c r="H33" s="15">
        <v>20.5</v>
      </c>
      <c r="I33" s="15">
        <v>7.0000000000000007E-2</v>
      </c>
      <c r="J33" s="15">
        <v>0.06</v>
      </c>
      <c r="K33" s="15">
        <v>1.2</v>
      </c>
      <c r="L33" s="15">
        <v>0.05</v>
      </c>
      <c r="M33" s="15">
        <v>0.11</v>
      </c>
      <c r="N33" s="43" t="s">
        <v>56</v>
      </c>
      <c r="O33" s="49" t="s">
        <v>81</v>
      </c>
      <c r="P33" s="49">
        <v>1.73</v>
      </c>
      <c r="Q33" s="49">
        <v>89.22</v>
      </c>
      <c r="R33" s="49">
        <v>13.26</v>
      </c>
      <c r="S33" s="49">
        <v>53.28</v>
      </c>
      <c r="T33" s="49" t="s">
        <v>81</v>
      </c>
      <c r="U33" s="49">
        <v>24</v>
      </c>
      <c r="V33" s="49" t="s">
        <v>81</v>
      </c>
      <c r="W33" s="49" t="s">
        <v>81</v>
      </c>
      <c r="X33" s="49" t="s">
        <v>81</v>
      </c>
      <c r="Y33" s="49" t="s">
        <v>81</v>
      </c>
      <c r="Z33" s="49">
        <v>53.82</v>
      </c>
      <c r="AA33" s="49">
        <v>32.28</v>
      </c>
      <c r="AB33" s="49">
        <v>22.86</v>
      </c>
      <c r="AC33" t="s">
        <v>89</v>
      </c>
      <c r="AD33">
        <v>16</v>
      </c>
      <c r="AE33">
        <v>11</v>
      </c>
      <c r="AF33">
        <v>18</v>
      </c>
      <c r="AG33">
        <v>8.6999999999999993</v>
      </c>
      <c r="AH33">
        <v>0</v>
      </c>
      <c r="AI33">
        <v>8.6999999999999993</v>
      </c>
      <c r="AJ33">
        <v>1.1000000000000001</v>
      </c>
      <c r="AK33">
        <v>133.69999999999999</v>
      </c>
    </row>
    <row r="34" spans="1:37" ht="20.25" customHeight="1">
      <c r="A34" s="20" t="s">
        <v>57</v>
      </c>
      <c r="B34" s="15">
        <v>10</v>
      </c>
      <c r="C34" s="15">
        <v>10</v>
      </c>
      <c r="D34" s="15">
        <v>10</v>
      </c>
      <c r="E34" s="15">
        <v>10</v>
      </c>
      <c r="F34" s="15">
        <v>10</v>
      </c>
      <c r="G34" s="15">
        <v>10</v>
      </c>
      <c r="H34" s="15">
        <v>10</v>
      </c>
      <c r="I34" s="15">
        <v>10</v>
      </c>
      <c r="J34" s="15">
        <v>10</v>
      </c>
      <c r="K34" s="15">
        <v>10</v>
      </c>
      <c r="L34" s="15">
        <v>10</v>
      </c>
      <c r="M34" s="15">
        <v>10</v>
      </c>
      <c r="N34" s="44" t="s">
        <v>46</v>
      </c>
      <c r="O34" s="49" t="s">
        <v>81</v>
      </c>
      <c r="P34" s="49">
        <v>10</v>
      </c>
      <c r="Q34" s="49">
        <v>10</v>
      </c>
      <c r="R34" s="49">
        <v>10</v>
      </c>
      <c r="S34" s="49">
        <v>10</v>
      </c>
      <c r="T34" s="49" t="s">
        <v>81</v>
      </c>
      <c r="U34" s="49">
        <v>10</v>
      </c>
      <c r="V34" s="49" t="s">
        <v>81</v>
      </c>
      <c r="W34" s="49" t="s">
        <v>81</v>
      </c>
      <c r="X34" s="49" t="s">
        <v>81</v>
      </c>
      <c r="Y34" s="49" t="s">
        <v>81</v>
      </c>
      <c r="Z34" s="49">
        <v>10</v>
      </c>
      <c r="AA34" s="49">
        <v>10</v>
      </c>
      <c r="AB34" s="49">
        <v>10</v>
      </c>
      <c r="AC34" t="s">
        <v>57</v>
      </c>
      <c r="AD34">
        <v>10</v>
      </c>
      <c r="AE34">
        <v>10</v>
      </c>
      <c r="AF34">
        <v>10</v>
      </c>
      <c r="AG34">
        <v>10</v>
      </c>
      <c r="AH34">
        <v>10</v>
      </c>
      <c r="AI34">
        <v>10</v>
      </c>
      <c r="AJ34">
        <v>10</v>
      </c>
      <c r="AK34">
        <v>10</v>
      </c>
    </row>
    <row r="35" spans="1:37" ht="20.25" customHeight="1">
      <c r="A35" s="20" t="s">
        <v>58</v>
      </c>
      <c r="B35" s="15">
        <v>0.9</v>
      </c>
      <c r="C35" s="15">
        <v>0.66</v>
      </c>
      <c r="D35" s="15">
        <v>0.05</v>
      </c>
      <c r="E35" s="15">
        <v>10.7</v>
      </c>
      <c r="F35" s="15">
        <v>1.33</v>
      </c>
      <c r="G35" s="15">
        <v>0.05</v>
      </c>
      <c r="H35" s="15">
        <v>10.199999999999999</v>
      </c>
      <c r="I35" s="15">
        <v>0.06</v>
      </c>
      <c r="J35" s="15">
        <v>0.06</v>
      </c>
      <c r="K35" s="15">
        <v>2.1</v>
      </c>
      <c r="L35" s="15">
        <v>0.05</v>
      </c>
      <c r="M35" s="15">
        <v>0.03</v>
      </c>
      <c r="N35" s="44" t="s">
        <v>74</v>
      </c>
      <c r="O35" s="49" t="s">
        <v>81</v>
      </c>
      <c r="P35" s="49">
        <v>11</v>
      </c>
      <c r="Q35" s="49">
        <v>22.06</v>
      </c>
      <c r="R35" s="49">
        <v>1.53</v>
      </c>
      <c r="S35" s="49">
        <v>70.5</v>
      </c>
      <c r="T35" s="49" t="s">
        <v>81</v>
      </c>
      <c r="U35" s="49">
        <v>96</v>
      </c>
      <c r="V35" s="49" t="s">
        <v>81</v>
      </c>
      <c r="W35" s="49" t="s">
        <v>81</v>
      </c>
      <c r="X35" s="49" t="s">
        <v>81</v>
      </c>
      <c r="Y35" s="49" t="s">
        <v>81</v>
      </c>
      <c r="Z35" s="49">
        <v>83.22</v>
      </c>
      <c r="AA35" s="49">
        <v>51.89</v>
      </c>
      <c r="AB35" s="49">
        <v>8.01</v>
      </c>
      <c r="AC35" t="s">
        <v>90</v>
      </c>
      <c r="AD35">
        <v>11</v>
      </c>
      <c r="AE35">
        <v>68</v>
      </c>
      <c r="AF35">
        <v>14</v>
      </c>
      <c r="AG35">
        <v>3.4</v>
      </c>
      <c r="AH35">
        <v>1</v>
      </c>
      <c r="AI35">
        <v>19.899999999999999</v>
      </c>
      <c r="AJ35">
        <v>1.8</v>
      </c>
      <c r="AK35">
        <v>77.3</v>
      </c>
    </row>
    <row r="36" spans="1:37" ht="20.25" customHeight="1">
      <c r="A36" s="15" t="s">
        <v>66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42" t="s">
        <v>82</v>
      </c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t="s">
        <v>82</v>
      </c>
    </row>
    <row r="37" spans="1:37" ht="20.25" customHeight="1">
      <c r="A37" s="14" t="s">
        <v>63</v>
      </c>
      <c r="B37" s="17">
        <v>4.2</v>
      </c>
      <c r="C37" s="17">
        <v>4.6500000000000004</v>
      </c>
      <c r="D37" s="17">
        <v>0.04</v>
      </c>
      <c r="E37" s="17">
        <v>4.8</v>
      </c>
      <c r="F37" s="17">
        <v>2.2799999999999998</v>
      </c>
      <c r="G37" s="17">
        <v>0.03</v>
      </c>
      <c r="H37" s="17">
        <v>41.8</v>
      </c>
      <c r="I37" s="17">
        <v>0.08</v>
      </c>
      <c r="J37" s="17">
        <v>0.19</v>
      </c>
      <c r="K37" s="17">
        <v>11.4</v>
      </c>
      <c r="L37" s="17">
        <v>0.08</v>
      </c>
      <c r="M37" s="17">
        <v>0.23</v>
      </c>
      <c r="N37" s="43" t="s">
        <v>63</v>
      </c>
      <c r="O37" s="49" t="s">
        <v>81</v>
      </c>
      <c r="P37" s="49">
        <v>13.67</v>
      </c>
      <c r="Q37" s="49">
        <v>131</v>
      </c>
      <c r="R37" s="49">
        <v>16.329999999999998</v>
      </c>
      <c r="S37" s="49">
        <v>131.19999999999999</v>
      </c>
      <c r="T37" s="49" t="s">
        <v>81</v>
      </c>
      <c r="U37" s="49">
        <v>59</v>
      </c>
      <c r="V37" s="49" t="s">
        <v>81</v>
      </c>
      <c r="W37" s="49" t="s">
        <v>81</v>
      </c>
      <c r="X37" s="49" t="s">
        <v>81</v>
      </c>
      <c r="Y37" s="49" t="s">
        <v>81</v>
      </c>
      <c r="Z37" s="49">
        <v>1154</v>
      </c>
      <c r="AA37" s="49">
        <v>122.3</v>
      </c>
      <c r="AB37" s="49">
        <v>46.89</v>
      </c>
      <c r="AC37" t="s">
        <v>87</v>
      </c>
      <c r="AD37">
        <v>29</v>
      </c>
      <c r="AE37">
        <v>52</v>
      </c>
      <c r="AF37">
        <v>27</v>
      </c>
      <c r="AG37">
        <v>8.5</v>
      </c>
      <c r="AH37">
        <v>1.7</v>
      </c>
      <c r="AI37">
        <v>23.7</v>
      </c>
      <c r="AJ37">
        <v>5.8</v>
      </c>
      <c r="AK37">
        <v>146.19999999999999</v>
      </c>
    </row>
    <row r="38" spans="1:37" ht="20.25" customHeight="1">
      <c r="A38" s="14" t="s">
        <v>59</v>
      </c>
      <c r="B38" s="17">
        <v>6</v>
      </c>
      <c r="C38" s="17">
        <v>8.91</v>
      </c>
      <c r="D38" s="17">
        <v>0.06</v>
      </c>
      <c r="E38" s="17">
        <v>10.199999999999999</v>
      </c>
      <c r="F38" s="17">
        <v>4.33</v>
      </c>
      <c r="G38" s="17">
        <v>0.03</v>
      </c>
      <c r="H38" s="17">
        <v>52.4</v>
      </c>
      <c r="I38" s="17">
        <v>0.14000000000000001</v>
      </c>
      <c r="J38" s="17">
        <v>0.28000000000000003</v>
      </c>
      <c r="K38" s="17">
        <v>35.6</v>
      </c>
      <c r="L38" s="17">
        <v>0.28000000000000003</v>
      </c>
      <c r="M38" s="17">
        <v>0.32</v>
      </c>
      <c r="N38" s="43" t="s">
        <v>59</v>
      </c>
      <c r="O38" s="49" t="s">
        <v>81</v>
      </c>
      <c r="P38" s="49">
        <v>23.67</v>
      </c>
      <c r="Q38" s="49">
        <v>174.1</v>
      </c>
      <c r="R38" s="49">
        <v>19.98</v>
      </c>
      <c r="S38" s="49">
        <v>162.4</v>
      </c>
      <c r="T38" s="49" t="s">
        <v>81</v>
      </c>
      <c r="U38" s="49">
        <v>103</v>
      </c>
      <c r="V38" s="49" t="s">
        <v>81</v>
      </c>
      <c r="W38" s="49" t="s">
        <v>81</v>
      </c>
      <c r="X38" s="49" t="s">
        <v>81</v>
      </c>
      <c r="Y38" s="49" t="s">
        <v>81</v>
      </c>
      <c r="Z38" s="49">
        <v>1522</v>
      </c>
      <c r="AA38" s="49">
        <v>141.19999999999999</v>
      </c>
      <c r="AB38" s="49">
        <v>74.44</v>
      </c>
      <c r="AC38" t="s">
        <v>88</v>
      </c>
      <c r="AD38">
        <v>33</v>
      </c>
      <c r="AE38">
        <v>68</v>
      </c>
      <c r="AF38">
        <v>34</v>
      </c>
      <c r="AG38">
        <v>14.7</v>
      </c>
      <c r="AH38">
        <v>2.4</v>
      </c>
      <c r="AI38">
        <v>39</v>
      </c>
      <c r="AJ38">
        <v>7.2</v>
      </c>
      <c r="AK38">
        <v>170.1</v>
      </c>
    </row>
    <row r="39" spans="1:37" ht="20.25" customHeight="1">
      <c r="A39" s="15" t="s">
        <v>56</v>
      </c>
      <c r="B39" s="15">
        <v>3.5</v>
      </c>
      <c r="C39" s="15">
        <v>0.15</v>
      </c>
      <c r="D39" s="15">
        <v>0.02</v>
      </c>
      <c r="E39" s="15">
        <v>1.2</v>
      </c>
      <c r="F39" s="15">
        <v>0.8</v>
      </c>
      <c r="G39" s="15">
        <v>0.02</v>
      </c>
      <c r="H39" s="15">
        <v>31.3</v>
      </c>
      <c r="I39" s="15">
        <v>0.04</v>
      </c>
      <c r="J39" s="15">
        <v>0.09</v>
      </c>
      <c r="K39" s="15">
        <v>1.7</v>
      </c>
      <c r="L39" s="15">
        <v>0.01</v>
      </c>
      <c r="M39" s="15">
        <v>0.2</v>
      </c>
      <c r="N39" s="43" t="s">
        <v>56</v>
      </c>
      <c r="O39" s="49" t="s">
        <v>81</v>
      </c>
      <c r="P39" s="49">
        <v>6.8</v>
      </c>
      <c r="Q39" s="49">
        <v>85.47</v>
      </c>
      <c r="R39" s="49">
        <v>13.98</v>
      </c>
      <c r="S39" s="49">
        <v>72.92</v>
      </c>
      <c r="T39" s="49" t="s">
        <v>81</v>
      </c>
      <c r="U39" s="49">
        <v>24</v>
      </c>
      <c r="V39" s="49" t="s">
        <v>81</v>
      </c>
      <c r="W39" s="49" t="s">
        <v>81</v>
      </c>
      <c r="X39" s="49" t="s">
        <v>81</v>
      </c>
      <c r="Y39" s="49" t="s">
        <v>81</v>
      </c>
      <c r="Z39" s="49">
        <v>344</v>
      </c>
      <c r="AA39" s="49">
        <v>76.02</v>
      </c>
      <c r="AB39" s="49">
        <v>28.97</v>
      </c>
      <c r="AC39" t="s">
        <v>89</v>
      </c>
      <c r="AD39">
        <v>23</v>
      </c>
      <c r="AE39">
        <v>44</v>
      </c>
      <c r="AF39">
        <v>17</v>
      </c>
      <c r="AG39">
        <v>2.4</v>
      </c>
      <c r="AH39">
        <v>0.6</v>
      </c>
      <c r="AI39">
        <v>5.8</v>
      </c>
      <c r="AJ39">
        <v>4</v>
      </c>
      <c r="AK39">
        <v>97.3</v>
      </c>
    </row>
    <row r="40" spans="1:37" ht="20.25" customHeight="1">
      <c r="A40" s="20" t="s">
        <v>57</v>
      </c>
      <c r="B40" s="15">
        <v>6</v>
      </c>
      <c r="C40" s="15">
        <v>6</v>
      </c>
      <c r="D40" s="15">
        <v>6</v>
      </c>
      <c r="E40" s="15">
        <v>6</v>
      </c>
      <c r="F40" s="15">
        <v>6</v>
      </c>
      <c r="G40" s="15">
        <v>6</v>
      </c>
      <c r="H40" s="15">
        <v>6</v>
      </c>
      <c r="I40" s="15">
        <v>6</v>
      </c>
      <c r="J40" s="15">
        <v>6</v>
      </c>
      <c r="K40" s="15">
        <v>6</v>
      </c>
      <c r="L40" s="15">
        <v>6</v>
      </c>
      <c r="M40" s="15">
        <v>6</v>
      </c>
      <c r="N40" s="44" t="s">
        <v>46</v>
      </c>
      <c r="O40" s="49" t="s">
        <v>81</v>
      </c>
      <c r="P40" s="49">
        <v>6</v>
      </c>
      <c r="Q40" s="49">
        <v>6</v>
      </c>
      <c r="R40" s="49">
        <v>6</v>
      </c>
      <c r="S40" s="49">
        <v>6</v>
      </c>
      <c r="T40" s="49" t="s">
        <v>81</v>
      </c>
      <c r="U40" s="49">
        <v>6</v>
      </c>
      <c r="V40" s="49" t="s">
        <v>81</v>
      </c>
      <c r="W40" s="49" t="s">
        <v>81</v>
      </c>
      <c r="X40" s="49" t="s">
        <v>81</v>
      </c>
      <c r="Y40" s="49" t="s">
        <v>81</v>
      </c>
      <c r="Z40" s="49">
        <v>6</v>
      </c>
      <c r="AA40" s="49">
        <v>6</v>
      </c>
      <c r="AB40" s="49">
        <v>6</v>
      </c>
      <c r="AC40" t="s">
        <v>46</v>
      </c>
      <c r="AD40">
        <v>6</v>
      </c>
      <c r="AE40">
        <v>6</v>
      </c>
      <c r="AF40">
        <v>6</v>
      </c>
      <c r="AG40">
        <v>6</v>
      </c>
      <c r="AH40">
        <v>6</v>
      </c>
      <c r="AI40">
        <v>6</v>
      </c>
      <c r="AJ40">
        <v>6</v>
      </c>
      <c r="AK40">
        <v>6</v>
      </c>
    </row>
    <row r="41" spans="1:37" ht="20.25" customHeight="1">
      <c r="A41" s="20" t="s">
        <v>58</v>
      </c>
      <c r="B41" s="15">
        <v>0.9</v>
      </c>
      <c r="C41" s="15">
        <v>4.17</v>
      </c>
      <c r="D41" s="15">
        <v>0.02</v>
      </c>
      <c r="E41" s="15">
        <v>3.4</v>
      </c>
      <c r="F41" s="15">
        <v>1.36</v>
      </c>
      <c r="G41" s="15">
        <v>0.01</v>
      </c>
      <c r="H41" s="15">
        <v>7.1</v>
      </c>
      <c r="I41" s="15">
        <v>0.04</v>
      </c>
      <c r="J41" s="15">
        <v>0.08</v>
      </c>
      <c r="K41" s="15">
        <v>15</v>
      </c>
      <c r="L41" s="15">
        <v>0.1</v>
      </c>
      <c r="M41" s="15">
        <v>0.05</v>
      </c>
      <c r="N41" s="44" t="s">
        <v>74</v>
      </c>
      <c r="O41" s="49" t="s">
        <v>81</v>
      </c>
      <c r="P41" s="49">
        <v>5.63</v>
      </c>
      <c r="Q41" s="49">
        <v>30.67</v>
      </c>
      <c r="R41" s="49">
        <v>2.0699999999999998</v>
      </c>
      <c r="S41" s="49">
        <v>34.47</v>
      </c>
      <c r="T41" s="49" t="s">
        <v>81</v>
      </c>
      <c r="U41" s="49">
        <v>26</v>
      </c>
      <c r="V41" s="49" t="s">
        <v>81</v>
      </c>
      <c r="W41" s="49" t="s">
        <v>81</v>
      </c>
      <c r="X41" s="49" t="s">
        <v>81</v>
      </c>
      <c r="Y41" s="49" t="s">
        <v>81</v>
      </c>
      <c r="Z41" s="49">
        <v>423.9</v>
      </c>
      <c r="AA41" s="49">
        <v>25.16</v>
      </c>
      <c r="AB41" s="49">
        <v>20.420000000000002</v>
      </c>
      <c r="AC41" t="s">
        <v>90</v>
      </c>
      <c r="AD41">
        <v>3</v>
      </c>
      <c r="AE41">
        <v>9</v>
      </c>
      <c r="AF41">
        <v>7</v>
      </c>
      <c r="AG41">
        <v>4.3</v>
      </c>
      <c r="AH41">
        <v>0.7</v>
      </c>
      <c r="AI41">
        <v>11.5</v>
      </c>
      <c r="AJ41">
        <v>1.1000000000000001</v>
      </c>
      <c r="AK41">
        <v>26.8</v>
      </c>
    </row>
    <row r="42" spans="1:37" ht="20.25" customHeight="1">
      <c r="A42" s="14" t="s">
        <v>67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42" t="s">
        <v>67</v>
      </c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t="s">
        <v>92</v>
      </c>
    </row>
    <row r="43" spans="1:37" ht="20.25" customHeight="1">
      <c r="A43" s="14" t="s">
        <v>68</v>
      </c>
      <c r="B43" s="17">
        <v>19.600000000000001</v>
      </c>
      <c r="C43" s="17">
        <v>0.23</v>
      </c>
      <c r="D43" s="17">
        <v>0.01</v>
      </c>
      <c r="E43" s="17">
        <v>13.4</v>
      </c>
      <c r="F43" s="17">
        <v>0.18</v>
      </c>
      <c r="G43" s="17">
        <v>0.01</v>
      </c>
      <c r="H43" s="17">
        <v>1.8</v>
      </c>
      <c r="I43" s="17">
        <v>0.01</v>
      </c>
      <c r="J43" s="17">
        <v>0.02</v>
      </c>
      <c r="K43" s="17">
        <v>47.8</v>
      </c>
      <c r="L43" s="17">
        <v>0.01</v>
      </c>
      <c r="M43" s="17">
        <v>0.97</v>
      </c>
      <c r="N43" s="43" t="s">
        <v>63</v>
      </c>
      <c r="O43" s="49">
        <v>50</v>
      </c>
      <c r="P43" s="49">
        <v>0.55000000000000004</v>
      </c>
      <c r="Q43" s="49">
        <v>20.05</v>
      </c>
      <c r="R43" s="49">
        <v>37.1</v>
      </c>
      <c r="S43" s="49">
        <v>32.549999999999997</v>
      </c>
      <c r="T43" s="49">
        <v>32</v>
      </c>
      <c r="U43" s="49">
        <v>1.8</v>
      </c>
      <c r="V43" s="49">
        <v>57</v>
      </c>
      <c r="W43" s="49">
        <v>14</v>
      </c>
      <c r="X43" s="49">
        <v>9</v>
      </c>
      <c r="Y43" s="49">
        <v>5</v>
      </c>
      <c r="Z43" s="49">
        <v>286.7</v>
      </c>
      <c r="AA43" s="49">
        <v>44.93</v>
      </c>
      <c r="AB43" s="49">
        <v>209.1</v>
      </c>
      <c r="AC43" t="s">
        <v>87</v>
      </c>
      <c r="AD43">
        <v>11</v>
      </c>
      <c r="AE43">
        <v>35</v>
      </c>
      <c r="AF43">
        <v>11</v>
      </c>
      <c r="AG43">
        <v>1.5</v>
      </c>
      <c r="AH43">
        <v>0</v>
      </c>
      <c r="AI43">
        <v>31</v>
      </c>
      <c r="AJ43">
        <v>1.5</v>
      </c>
      <c r="AK43">
        <v>91.4</v>
      </c>
    </row>
    <row r="44" spans="1:37" ht="20.25" customHeight="1">
      <c r="A44" s="14" t="s">
        <v>59</v>
      </c>
      <c r="B44" s="17">
        <v>22.7</v>
      </c>
      <c r="C44" s="17">
        <v>0.63</v>
      </c>
      <c r="D44" s="17">
        <v>0.01</v>
      </c>
      <c r="E44" s="17">
        <v>20.2</v>
      </c>
      <c r="F44" s="17">
        <v>0.28999999999999998</v>
      </c>
      <c r="G44" s="17">
        <v>0.02</v>
      </c>
      <c r="H44" s="17">
        <v>6.3</v>
      </c>
      <c r="I44" s="17">
        <v>0.03</v>
      </c>
      <c r="J44" s="17">
        <v>0.04</v>
      </c>
      <c r="K44" s="17">
        <v>60.4</v>
      </c>
      <c r="L44" s="17">
        <v>0.01</v>
      </c>
      <c r="M44" s="17">
        <v>1.1499999999999999</v>
      </c>
      <c r="N44" s="43" t="s">
        <v>59</v>
      </c>
      <c r="O44" s="49">
        <v>50</v>
      </c>
      <c r="P44" s="49">
        <v>2.61</v>
      </c>
      <c r="Q44" s="49">
        <v>28.87</v>
      </c>
      <c r="R44" s="49">
        <v>50.38</v>
      </c>
      <c r="S44" s="49">
        <v>40.98</v>
      </c>
      <c r="T44" s="49">
        <v>32</v>
      </c>
      <c r="U44" s="49">
        <v>2.9</v>
      </c>
      <c r="V44" s="49">
        <v>57</v>
      </c>
      <c r="W44" s="49">
        <v>14</v>
      </c>
      <c r="X44" s="49">
        <v>9</v>
      </c>
      <c r="Y44" s="49">
        <v>5</v>
      </c>
      <c r="Z44" s="49">
        <v>398.1</v>
      </c>
      <c r="AA44" s="49">
        <v>54.87</v>
      </c>
      <c r="AB44" s="49">
        <v>256.2</v>
      </c>
      <c r="AC44" t="s">
        <v>88</v>
      </c>
      <c r="AD44">
        <v>16</v>
      </c>
      <c r="AE44">
        <v>67</v>
      </c>
      <c r="AF44">
        <v>16</v>
      </c>
      <c r="AG44">
        <v>3.1</v>
      </c>
      <c r="AH44">
        <v>0</v>
      </c>
      <c r="AI44">
        <v>46.4</v>
      </c>
      <c r="AJ44">
        <v>2</v>
      </c>
      <c r="AK44">
        <v>134.1</v>
      </c>
    </row>
    <row r="45" spans="1:37" ht="20.25" customHeight="1">
      <c r="A45" s="15" t="s">
        <v>56</v>
      </c>
      <c r="B45" s="15">
        <v>14.1</v>
      </c>
      <c r="C45" s="15">
        <v>0.01</v>
      </c>
      <c r="D45" s="15">
        <v>0.01</v>
      </c>
      <c r="E45" s="15">
        <v>7.1</v>
      </c>
      <c r="F45" s="15">
        <v>0.12</v>
      </c>
      <c r="G45" s="15">
        <v>0.01</v>
      </c>
      <c r="H45" s="15">
        <v>0.2</v>
      </c>
      <c r="I45" s="15">
        <v>0.01</v>
      </c>
      <c r="J45" s="15">
        <v>0.01</v>
      </c>
      <c r="K45" s="15">
        <v>36.5</v>
      </c>
      <c r="L45" s="15">
        <v>0.01</v>
      </c>
      <c r="M45" s="15">
        <v>0.74</v>
      </c>
      <c r="N45" s="43" t="s">
        <v>56</v>
      </c>
      <c r="O45" s="49">
        <v>50</v>
      </c>
      <c r="P45" s="49">
        <v>0</v>
      </c>
      <c r="Q45" s="49">
        <v>14.27</v>
      </c>
      <c r="R45" s="49">
        <v>27.19</v>
      </c>
      <c r="S45" s="49">
        <v>26.92</v>
      </c>
      <c r="T45" s="49">
        <v>32</v>
      </c>
      <c r="U45" s="49">
        <v>1.2</v>
      </c>
      <c r="V45" s="49">
        <v>57</v>
      </c>
      <c r="W45" s="49">
        <v>14</v>
      </c>
      <c r="X45" s="49">
        <v>9</v>
      </c>
      <c r="Y45" s="49">
        <v>5</v>
      </c>
      <c r="Z45" s="49">
        <v>83.05</v>
      </c>
      <c r="AA45" s="49">
        <v>32.130000000000003</v>
      </c>
      <c r="AB45" s="49">
        <v>155.6</v>
      </c>
      <c r="AC45" t="s">
        <v>89</v>
      </c>
      <c r="AD45">
        <v>8</v>
      </c>
      <c r="AE45">
        <v>12</v>
      </c>
      <c r="AF45">
        <v>9</v>
      </c>
      <c r="AG45">
        <v>0.2</v>
      </c>
      <c r="AH45">
        <v>0</v>
      </c>
      <c r="AI45">
        <v>16.8</v>
      </c>
      <c r="AJ45">
        <v>1</v>
      </c>
      <c r="AK45">
        <v>52.1</v>
      </c>
    </row>
    <row r="46" spans="1:37" ht="20.25" customHeight="1">
      <c r="A46" s="20" t="s">
        <v>57</v>
      </c>
      <c r="B46" s="15">
        <v>5</v>
      </c>
      <c r="C46" s="15">
        <v>3</v>
      </c>
      <c r="D46" s="15">
        <v>1</v>
      </c>
      <c r="E46" s="15">
        <v>5</v>
      </c>
      <c r="F46" s="15">
        <v>5</v>
      </c>
      <c r="G46" s="15">
        <v>5</v>
      </c>
      <c r="H46" s="15">
        <v>5</v>
      </c>
      <c r="I46" s="15">
        <v>5</v>
      </c>
      <c r="J46" s="15">
        <v>5</v>
      </c>
      <c r="K46" s="15">
        <v>5</v>
      </c>
      <c r="L46" s="15">
        <v>1</v>
      </c>
      <c r="M46" s="15">
        <v>5</v>
      </c>
      <c r="N46" s="44" t="s">
        <v>46</v>
      </c>
      <c r="O46" s="49">
        <v>1</v>
      </c>
      <c r="P46" s="49">
        <v>5</v>
      </c>
      <c r="Q46" s="49">
        <v>5</v>
      </c>
      <c r="R46" s="49">
        <v>5</v>
      </c>
      <c r="S46" s="49">
        <v>5</v>
      </c>
      <c r="T46" s="49">
        <v>1</v>
      </c>
      <c r="U46" s="49">
        <v>5</v>
      </c>
      <c r="V46" s="49">
        <v>1</v>
      </c>
      <c r="W46" s="49">
        <v>1</v>
      </c>
      <c r="X46" s="49">
        <v>1</v>
      </c>
      <c r="Y46" s="49">
        <v>1</v>
      </c>
      <c r="Z46" s="49">
        <v>5</v>
      </c>
      <c r="AA46" s="49">
        <v>5</v>
      </c>
      <c r="AB46" s="49">
        <v>5</v>
      </c>
      <c r="AC46" t="s">
        <v>46</v>
      </c>
      <c r="AD46">
        <v>5</v>
      </c>
      <c r="AE46">
        <v>5</v>
      </c>
      <c r="AF46">
        <v>5</v>
      </c>
      <c r="AG46">
        <v>5</v>
      </c>
      <c r="AH46">
        <v>5</v>
      </c>
      <c r="AI46">
        <v>5</v>
      </c>
      <c r="AJ46">
        <v>5</v>
      </c>
      <c r="AK46">
        <v>5</v>
      </c>
    </row>
    <row r="47" spans="1:37" ht="20.25" customHeight="1">
      <c r="A47" s="20" t="s">
        <v>58</v>
      </c>
      <c r="B47" s="15">
        <v>3.4</v>
      </c>
      <c r="C47" s="15">
        <v>0.35</v>
      </c>
      <c r="D47" s="12"/>
      <c r="E47" s="15">
        <v>4.9000000000000004</v>
      </c>
      <c r="F47" s="15">
        <v>7.0000000000000007E-2</v>
      </c>
      <c r="G47" s="15">
        <v>0</v>
      </c>
      <c r="H47" s="15">
        <v>2.6</v>
      </c>
      <c r="I47" s="15">
        <v>0.01</v>
      </c>
      <c r="J47" s="15">
        <v>0.01</v>
      </c>
      <c r="K47" s="15">
        <v>11.2</v>
      </c>
      <c r="L47" s="12"/>
      <c r="M47" s="15">
        <v>0.16</v>
      </c>
      <c r="N47" s="44" t="s">
        <v>74</v>
      </c>
      <c r="O47" s="49">
        <v>0</v>
      </c>
      <c r="P47" s="49">
        <v>1.1499999999999999</v>
      </c>
      <c r="Q47" s="49">
        <v>6.08</v>
      </c>
      <c r="R47" s="49">
        <v>9</v>
      </c>
      <c r="S47" s="49">
        <v>5.33</v>
      </c>
      <c r="T47" s="49">
        <v>0</v>
      </c>
      <c r="U47" s="49">
        <v>0.7</v>
      </c>
      <c r="V47" s="49">
        <v>0</v>
      </c>
      <c r="W47" s="49">
        <v>0</v>
      </c>
      <c r="X47" s="49">
        <v>0</v>
      </c>
      <c r="Y47" s="49">
        <v>0</v>
      </c>
      <c r="Z47" s="49">
        <v>131.9</v>
      </c>
      <c r="AA47" s="49">
        <v>8.17</v>
      </c>
      <c r="AB47" s="49">
        <v>37.54</v>
      </c>
      <c r="AC47" t="s">
        <v>90</v>
      </c>
      <c r="AD47">
        <v>3</v>
      </c>
      <c r="AE47">
        <v>21</v>
      </c>
      <c r="AF47">
        <v>3</v>
      </c>
      <c r="AG47">
        <v>1.4</v>
      </c>
      <c r="AH47">
        <v>0</v>
      </c>
      <c r="AI47">
        <v>11</v>
      </c>
      <c r="AJ47">
        <v>0.5</v>
      </c>
      <c r="AK47">
        <v>29.6</v>
      </c>
    </row>
    <row r="48" spans="1:37" ht="20.25" customHeight="1">
      <c r="A48" s="14" t="s">
        <v>69</v>
      </c>
      <c r="B48" s="15"/>
      <c r="C48" s="15"/>
      <c r="D48" s="12"/>
      <c r="E48" s="15"/>
      <c r="F48" s="15"/>
      <c r="G48" s="15"/>
      <c r="H48" s="15"/>
      <c r="I48" s="15"/>
      <c r="J48" s="15"/>
      <c r="K48" s="15"/>
      <c r="L48" s="12"/>
      <c r="M48" s="15"/>
      <c r="N48" s="42" t="s">
        <v>69</v>
      </c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t="s">
        <v>93</v>
      </c>
    </row>
    <row r="49" spans="1:37" ht="20.25" customHeight="1">
      <c r="A49" s="14" t="s">
        <v>68</v>
      </c>
      <c r="B49" s="14">
        <v>5.7</v>
      </c>
      <c r="C49" s="14">
        <v>0.09</v>
      </c>
      <c r="D49" s="14">
        <v>0.01</v>
      </c>
      <c r="E49" s="14">
        <v>46.6</v>
      </c>
      <c r="F49" s="14">
        <v>0.21</v>
      </c>
      <c r="G49" s="14">
        <v>0.03</v>
      </c>
      <c r="H49" s="14">
        <v>4.8</v>
      </c>
      <c r="I49" s="14">
        <v>0.02</v>
      </c>
      <c r="J49" s="14">
        <v>0.39</v>
      </c>
      <c r="K49" s="14">
        <v>9.6999999999999993</v>
      </c>
      <c r="L49" s="14">
        <v>0.03</v>
      </c>
      <c r="M49" s="14">
        <v>0.25</v>
      </c>
      <c r="N49" s="43" t="s">
        <v>63</v>
      </c>
      <c r="O49" s="49">
        <v>333</v>
      </c>
      <c r="P49" s="49">
        <v>17.41</v>
      </c>
      <c r="Q49" s="49">
        <v>50.19</v>
      </c>
      <c r="R49" s="49">
        <v>23.04</v>
      </c>
      <c r="S49" s="49">
        <v>190.3</v>
      </c>
      <c r="T49" s="49">
        <v>120</v>
      </c>
      <c r="U49" s="49">
        <v>324</v>
      </c>
      <c r="V49" s="49">
        <v>112</v>
      </c>
      <c r="W49" s="49">
        <v>16</v>
      </c>
      <c r="X49" s="49">
        <v>5</v>
      </c>
      <c r="Y49" s="49">
        <v>20</v>
      </c>
      <c r="Z49" s="49">
        <v>864.4</v>
      </c>
      <c r="AA49" s="49">
        <v>191.1</v>
      </c>
      <c r="AB49" s="49">
        <v>118.8</v>
      </c>
      <c r="AC49" t="s">
        <v>87</v>
      </c>
      <c r="AD49">
        <v>17</v>
      </c>
      <c r="AE49">
        <v>64</v>
      </c>
      <c r="AF49">
        <v>20</v>
      </c>
      <c r="AG49">
        <v>12.4</v>
      </c>
      <c r="AH49">
        <v>0</v>
      </c>
      <c r="AI49">
        <v>93.5</v>
      </c>
      <c r="AJ49">
        <v>6.5</v>
      </c>
      <c r="AK49">
        <v>213.6</v>
      </c>
    </row>
    <row r="50" spans="1:37" ht="20.25" customHeight="1">
      <c r="A50" s="14" t="s">
        <v>59</v>
      </c>
      <c r="B50" s="14">
        <v>8.4</v>
      </c>
      <c r="C50">
        <v>0.33</v>
      </c>
      <c r="D50">
        <v>0.02</v>
      </c>
      <c r="E50">
        <v>59.9</v>
      </c>
      <c r="F50">
        <v>0.94</v>
      </c>
      <c r="G50">
        <v>0.14000000000000001</v>
      </c>
      <c r="H50">
        <v>30.8</v>
      </c>
      <c r="I50">
        <v>0.11</v>
      </c>
      <c r="J50">
        <v>0.53</v>
      </c>
      <c r="K50" s="15">
        <v>48.7</v>
      </c>
      <c r="L50">
        <v>0.13</v>
      </c>
      <c r="M50">
        <v>0.41</v>
      </c>
      <c r="N50" s="43" t="s">
        <v>59</v>
      </c>
      <c r="O50" s="49">
        <v>436</v>
      </c>
      <c r="P50" s="49">
        <v>133.1</v>
      </c>
      <c r="Q50" s="49">
        <v>97.37</v>
      </c>
      <c r="R50" s="49">
        <v>79.13</v>
      </c>
      <c r="S50" s="49">
        <v>418.7</v>
      </c>
      <c r="T50" s="49">
        <v>203</v>
      </c>
      <c r="U50" s="49">
        <v>938</v>
      </c>
      <c r="V50" s="49">
        <v>163</v>
      </c>
      <c r="W50" s="49">
        <v>24</v>
      </c>
      <c r="X50" s="49">
        <v>9</v>
      </c>
      <c r="Y50" s="49">
        <v>26</v>
      </c>
      <c r="Z50" s="49">
        <v>1535</v>
      </c>
      <c r="AA50" s="49">
        <v>281.5</v>
      </c>
      <c r="AB50" s="49">
        <v>180.3</v>
      </c>
      <c r="AC50" t="s">
        <v>88</v>
      </c>
      <c r="AD50">
        <v>35</v>
      </c>
      <c r="AE50">
        <v>95</v>
      </c>
      <c r="AF50">
        <v>36</v>
      </c>
      <c r="AG50">
        <v>17.7</v>
      </c>
      <c r="AH50">
        <v>0.5</v>
      </c>
      <c r="AI50">
        <v>112.7</v>
      </c>
      <c r="AJ50">
        <v>11</v>
      </c>
      <c r="AK50">
        <v>281.39999999999998</v>
      </c>
    </row>
    <row r="51" spans="1:37" ht="20.25" customHeight="1">
      <c r="A51" s="15" t="s">
        <v>56</v>
      </c>
      <c r="B51" s="15">
        <v>1.4</v>
      </c>
      <c r="C51" s="15">
        <v>0.01</v>
      </c>
      <c r="D51" s="15">
        <v>0.01</v>
      </c>
      <c r="E51" s="15">
        <v>22.7</v>
      </c>
      <c r="F51" s="15">
        <v>0.02</v>
      </c>
      <c r="G51" s="15">
        <v>0.01</v>
      </c>
      <c r="H51" s="15">
        <v>0.3</v>
      </c>
      <c r="I51" s="15">
        <v>0.01</v>
      </c>
      <c r="J51" s="15">
        <v>0.05</v>
      </c>
      <c r="K51" s="15">
        <v>1.3</v>
      </c>
      <c r="L51" s="15">
        <v>0.01</v>
      </c>
      <c r="M51" s="15">
        <v>0.04</v>
      </c>
      <c r="N51" s="43" t="s">
        <v>56</v>
      </c>
      <c r="O51" s="49">
        <v>228</v>
      </c>
      <c r="P51" s="48"/>
      <c r="Q51" s="49">
        <v>23.86</v>
      </c>
      <c r="R51" s="49">
        <v>12.85</v>
      </c>
      <c r="S51" s="49">
        <v>52.13</v>
      </c>
      <c r="T51" s="49">
        <v>67</v>
      </c>
      <c r="U51" s="49">
        <v>90</v>
      </c>
      <c r="V51" s="49">
        <v>62</v>
      </c>
      <c r="W51" s="49">
        <v>13</v>
      </c>
      <c r="X51" s="49">
        <v>1</v>
      </c>
      <c r="Y51" s="49">
        <v>15</v>
      </c>
      <c r="Z51" s="49">
        <v>70.89</v>
      </c>
      <c r="AA51" s="49">
        <v>123.5</v>
      </c>
      <c r="AB51" s="49">
        <v>50.75</v>
      </c>
      <c r="AC51" t="s">
        <v>89</v>
      </c>
      <c r="AD51">
        <v>7</v>
      </c>
      <c r="AE51">
        <v>31</v>
      </c>
      <c r="AF51">
        <v>0</v>
      </c>
      <c r="AG51">
        <v>7.6</v>
      </c>
      <c r="AH51">
        <v>0</v>
      </c>
      <c r="AI51">
        <v>48.7</v>
      </c>
      <c r="AJ51">
        <v>2.1</v>
      </c>
      <c r="AK51">
        <v>139.69999999999999</v>
      </c>
    </row>
    <row r="52" spans="1:37" ht="20.25" customHeight="1">
      <c r="A52" s="20" t="s">
        <v>57</v>
      </c>
      <c r="B52" s="15">
        <v>18</v>
      </c>
      <c r="C52" s="15">
        <v>14</v>
      </c>
      <c r="D52" s="15">
        <v>7</v>
      </c>
      <c r="E52" s="15">
        <v>18</v>
      </c>
      <c r="F52" s="15">
        <v>18</v>
      </c>
      <c r="G52" s="15">
        <v>18</v>
      </c>
      <c r="H52" s="15">
        <v>18</v>
      </c>
      <c r="I52" s="15">
        <v>18</v>
      </c>
      <c r="J52" s="15">
        <v>18</v>
      </c>
      <c r="K52" s="15">
        <v>18</v>
      </c>
      <c r="L52" s="15">
        <v>12</v>
      </c>
      <c r="M52" s="15">
        <v>18</v>
      </c>
      <c r="N52" s="44" t="s">
        <v>46</v>
      </c>
      <c r="O52" s="49">
        <v>5</v>
      </c>
      <c r="P52" s="49">
        <v>18</v>
      </c>
      <c r="Q52" s="49">
        <v>18</v>
      </c>
      <c r="R52" s="49">
        <v>18</v>
      </c>
      <c r="S52" s="49">
        <v>18</v>
      </c>
      <c r="T52" s="49">
        <v>5</v>
      </c>
      <c r="U52" s="49">
        <v>18</v>
      </c>
      <c r="V52" s="49">
        <v>5</v>
      </c>
      <c r="W52" s="49">
        <v>5</v>
      </c>
      <c r="X52" s="49">
        <v>5</v>
      </c>
      <c r="Y52" s="49">
        <v>5</v>
      </c>
      <c r="Z52" s="49">
        <v>18</v>
      </c>
      <c r="AA52" s="49">
        <v>18</v>
      </c>
      <c r="AB52" s="49">
        <v>18</v>
      </c>
      <c r="AC52" t="s">
        <v>46</v>
      </c>
      <c r="AD52">
        <v>18</v>
      </c>
      <c r="AE52">
        <v>18</v>
      </c>
      <c r="AF52">
        <v>18</v>
      </c>
      <c r="AG52">
        <v>18</v>
      </c>
      <c r="AH52">
        <v>18</v>
      </c>
      <c r="AI52">
        <v>18</v>
      </c>
      <c r="AJ52">
        <v>18</v>
      </c>
      <c r="AK52">
        <v>18</v>
      </c>
    </row>
    <row r="53" spans="1:37" ht="20.25" customHeight="1">
      <c r="A53" s="21" t="s">
        <v>58</v>
      </c>
      <c r="B53" s="14">
        <v>2.2999999999999998</v>
      </c>
      <c r="C53" s="14">
        <v>0.1</v>
      </c>
      <c r="D53" s="14">
        <v>0</v>
      </c>
      <c r="E53" s="14">
        <v>10.8</v>
      </c>
      <c r="F53" s="14">
        <v>0.22</v>
      </c>
      <c r="G53" s="14">
        <v>0.04</v>
      </c>
      <c r="H53" s="14">
        <v>7.4</v>
      </c>
      <c r="I53" s="14">
        <v>0.02</v>
      </c>
      <c r="J53" s="14">
        <v>0.14000000000000001</v>
      </c>
      <c r="K53" s="14">
        <v>12.1</v>
      </c>
      <c r="L53" s="14">
        <v>0.04</v>
      </c>
      <c r="M53" s="14">
        <v>0.11</v>
      </c>
      <c r="N53" s="44" t="s">
        <v>74</v>
      </c>
      <c r="O53" s="49">
        <v>94</v>
      </c>
      <c r="P53" s="49">
        <v>34.6</v>
      </c>
      <c r="Q53" s="49">
        <v>22.27</v>
      </c>
      <c r="R53" s="49">
        <v>16.260000000000002</v>
      </c>
      <c r="S53" s="49">
        <v>113.8</v>
      </c>
      <c r="T53" s="49">
        <v>57</v>
      </c>
      <c r="U53" s="49">
        <v>195</v>
      </c>
      <c r="V53" s="49">
        <v>47</v>
      </c>
      <c r="W53" s="49">
        <v>5</v>
      </c>
      <c r="X53" s="49">
        <v>3</v>
      </c>
      <c r="Y53" s="49">
        <v>5</v>
      </c>
      <c r="Z53" s="49">
        <v>426</v>
      </c>
      <c r="AA53" s="49">
        <v>49.21</v>
      </c>
      <c r="AB53" s="49">
        <v>41.32</v>
      </c>
      <c r="AC53" t="s">
        <v>90</v>
      </c>
      <c r="AD53">
        <v>8</v>
      </c>
      <c r="AE53">
        <v>16</v>
      </c>
      <c r="AF53">
        <v>9</v>
      </c>
      <c r="AG53">
        <v>2.4</v>
      </c>
      <c r="AH53">
        <v>0.1</v>
      </c>
      <c r="AI53">
        <v>17.3</v>
      </c>
      <c r="AJ53">
        <v>2.1</v>
      </c>
      <c r="AK53">
        <v>35.700000000000003</v>
      </c>
    </row>
    <row r="54" spans="1:37" ht="20.25" customHeight="1">
      <c r="A54" s="14" t="s">
        <v>70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42" t="s">
        <v>83</v>
      </c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t="s">
        <v>83</v>
      </c>
    </row>
    <row r="55" spans="1:37" ht="20.25" customHeight="1">
      <c r="A55" s="14" t="s">
        <v>68</v>
      </c>
      <c r="B55" s="39">
        <v>2.7</v>
      </c>
      <c r="C55" s="39">
        <v>1.02</v>
      </c>
      <c r="D55" s="39">
        <v>0.05</v>
      </c>
      <c r="E55" s="39">
        <v>0.9</v>
      </c>
      <c r="F55" s="39">
        <v>0.67</v>
      </c>
      <c r="G55" s="39">
        <v>0.54</v>
      </c>
      <c r="H55" s="39">
        <v>54.1</v>
      </c>
      <c r="I55" s="39">
        <v>0.15</v>
      </c>
      <c r="J55" s="39">
        <v>0.09</v>
      </c>
      <c r="K55" s="39">
        <v>4.2</v>
      </c>
      <c r="L55" s="14">
        <v>0.18</v>
      </c>
      <c r="M55" s="14">
        <v>0.13</v>
      </c>
      <c r="N55" s="43" t="s">
        <v>63</v>
      </c>
      <c r="O55" s="49" t="s">
        <v>81</v>
      </c>
      <c r="P55" s="49">
        <v>61.58</v>
      </c>
      <c r="Q55" s="49">
        <v>75.27</v>
      </c>
      <c r="R55" s="49">
        <v>14.14</v>
      </c>
      <c r="S55" s="49">
        <v>91.63</v>
      </c>
      <c r="T55" s="49" t="s">
        <v>81</v>
      </c>
      <c r="U55" s="49">
        <v>198</v>
      </c>
      <c r="V55" s="49" t="s">
        <v>81</v>
      </c>
      <c r="W55" s="49" t="s">
        <v>84</v>
      </c>
      <c r="X55" s="49" t="s">
        <v>84</v>
      </c>
      <c r="Y55" s="49" t="s">
        <v>84</v>
      </c>
      <c r="Z55" s="49">
        <v>171.4</v>
      </c>
      <c r="AA55" s="49">
        <v>86.47</v>
      </c>
      <c r="AB55" s="49">
        <v>58.97</v>
      </c>
      <c r="AC55" t="s">
        <v>87</v>
      </c>
      <c r="AD55">
        <v>40</v>
      </c>
      <c r="AE55">
        <v>29</v>
      </c>
      <c r="AF55">
        <v>52</v>
      </c>
      <c r="AG55">
        <v>14.8</v>
      </c>
      <c r="AH55">
        <v>3.5</v>
      </c>
      <c r="AI55">
        <v>17.3</v>
      </c>
      <c r="AJ55">
        <v>4.4000000000000004</v>
      </c>
      <c r="AK55">
        <v>160.9</v>
      </c>
    </row>
    <row r="56" spans="1:37" ht="20.25" customHeight="1">
      <c r="A56" s="14" t="s">
        <v>59</v>
      </c>
      <c r="B56" s="39">
        <v>4.5</v>
      </c>
      <c r="C56" s="39">
        <v>1.79</v>
      </c>
      <c r="D56" s="39">
        <v>0.08</v>
      </c>
      <c r="E56" s="39">
        <v>1.3</v>
      </c>
      <c r="F56" s="39">
        <v>0.7</v>
      </c>
      <c r="G56" s="39">
        <v>0.9</v>
      </c>
      <c r="H56" s="39">
        <v>55.8</v>
      </c>
      <c r="I56" s="39">
        <v>0.26</v>
      </c>
      <c r="J56" s="39">
        <v>0.1</v>
      </c>
      <c r="K56" s="39">
        <v>4.4000000000000004</v>
      </c>
      <c r="L56" s="14">
        <v>0.3</v>
      </c>
      <c r="M56" s="14">
        <v>0.1</v>
      </c>
      <c r="N56" s="43" t="s">
        <v>59</v>
      </c>
      <c r="O56" s="49" t="s">
        <v>81</v>
      </c>
      <c r="P56" s="49">
        <v>97.92</v>
      </c>
      <c r="Q56" s="49">
        <v>82.87</v>
      </c>
      <c r="R56" s="49">
        <v>14.36</v>
      </c>
      <c r="S56" s="49">
        <v>118.5</v>
      </c>
      <c r="T56" s="49" t="s">
        <v>81</v>
      </c>
      <c r="U56" s="49">
        <v>207</v>
      </c>
      <c r="V56" s="49" t="s">
        <v>81</v>
      </c>
      <c r="W56" s="49" t="s">
        <v>84</v>
      </c>
      <c r="X56" s="49" t="s">
        <v>84</v>
      </c>
      <c r="Y56" s="49" t="s">
        <v>84</v>
      </c>
      <c r="Z56" s="49">
        <v>185.6</v>
      </c>
      <c r="AA56" s="49">
        <v>89.77</v>
      </c>
      <c r="AB56" s="49">
        <v>85.56</v>
      </c>
      <c r="AC56" t="s">
        <v>88</v>
      </c>
      <c r="AD56">
        <v>44</v>
      </c>
      <c r="AE56">
        <v>34</v>
      </c>
      <c r="AF56">
        <v>61</v>
      </c>
      <c r="AG56">
        <v>22.1</v>
      </c>
      <c r="AH56">
        <v>4.9000000000000004</v>
      </c>
      <c r="AI56">
        <v>24.9</v>
      </c>
      <c r="AJ56">
        <v>5.6</v>
      </c>
      <c r="AK56">
        <v>179.3</v>
      </c>
    </row>
    <row r="57" spans="1:37" ht="20.25" customHeight="1">
      <c r="A57" s="15" t="s">
        <v>56</v>
      </c>
      <c r="B57" s="15">
        <v>1.7</v>
      </c>
      <c r="C57" s="15">
        <v>0.47</v>
      </c>
      <c r="D57" s="15">
        <v>0.03</v>
      </c>
      <c r="E57" s="15">
        <v>0.7</v>
      </c>
      <c r="F57" s="15">
        <v>0.64</v>
      </c>
      <c r="G57" s="15">
        <v>0.31</v>
      </c>
      <c r="H57" s="15">
        <v>50.8</v>
      </c>
      <c r="I57" s="15">
        <v>0.08</v>
      </c>
      <c r="J57" s="15">
        <v>0.08</v>
      </c>
      <c r="K57" s="15">
        <v>3.8</v>
      </c>
      <c r="L57" s="15">
        <v>0.1</v>
      </c>
      <c r="M57" s="15">
        <v>0.08</v>
      </c>
      <c r="N57" s="43" t="s">
        <v>56</v>
      </c>
      <c r="O57" s="49" t="s">
        <v>81</v>
      </c>
      <c r="P57" s="49">
        <v>9.48</v>
      </c>
      <c r="Q57" s="49">
        <v>62.72</v>
      </c>
      <c r="R57" s="49">
        <v>13.93</v>
      </c>
      <c r="S57" s="49">
        <v>55.71</v>
      </c>
      <c r="T57" s="49" t="s">
        <v>81</v>
      </c>
      <c r="U57" s="49">
        <v>191</v>
      </c>
      <c r="V57" s="49" t="s">
        <v>81</v>
      </c>
      <c r="W57" s="49" t="s">
        <v>84</v>
      </c>
      <c r="X57" s="49" t="s">
        <v>84</v>
      </c>
      <c r="Y57" s="49" t="s">
        <v>84</v>
      </c>
      <c r="Z57" s="49">
        <v>159.69999999999999</v>
      </c>
      <c r="AA57" s="49">
        <v>82.2</v>
      </c>
      <c r="AB57" s="49">
        <v>37.29</v>
      </c>
      <c r="AC57" t="s">
        <v>89</v>
      </c>
      <c r="AD57">
        <v>38</v>
      </c>
      <c r="AE57">
        <v>18</v>
      </c>
      <c r="AF57">
        <v>44</v>
      </c>
      <c r="AG57">
        <v>3.3</v>
      </c>
      <c r="AH57">
        <v>1.7</v>
      </c>
      <c r="AI57">
        <v>9.1999999999999993</v>
      </c>
      <c r="AJ57">
        <v>2.9</v>
      </c>
      <c r="AK57">
        <v>135.30000000000001</v>
      </c>
    </row>
    <row r="58" spans="1:37" ht="20.25" customHeight="1">
      <c r="A58" s="20" t="s">
        <v>57</v>
      </c>
      <c r="B58" s="15">
        <v>3</v>
      </c>
      <c r="C58" s="15">
        <v>3</v>
      </c>
      <c r="D58" s="15">
        <v>3</v>
      </c>
      <c r="E58" s="15">
        <v>3</v>
      </c>
      <c r="F58" s="15">
        <v>3</v>
      </c>
      <c r="G58" s="15">
        <v>3</v>
      </c>
      <c r="H58" s="15">
        <v>3</v>
      </c>
      <c r="I58" s="15">
        <v>3</v>
      </c>
      <c r="J58" s="15">
        <v>3</v>
      </c>
      <c r="K58" s="15">
        <v>3</v>
      </c>
      <c r="L58" s="15">
        <v>3</v>
      </c>
      <c r="M58" s="15">
        <v>3</v>
      </c>
      <c r="N58" s="44" t="s">
        <v>46</v>
      </c>
      <c r="O58" s="49" t="s">
        <v>81</v>
      </c>
      <c r="P58" s="49">
        <v>3</v>
      </c>
      <c r="Q58" s="49">
        <v>3</v>
      </c>
      <c r="R58" s="49">
        <v>3</v>
      </c>
      <c r="S58" s="49">
        <v>3</v>
      </c>
      <c r="T58" s="49" t="s">
        <v>81</v>
      </c>
      <c r="U58" s="49">
        <v>3</v>
      </c>
      <c r="V58" s="49" t="s">
        <v>81</v>
      </c>
      <c r="W58" s="49" t="s">
        <v>84</v>
      </c>
      <c r="X58" s="49" t="s">
        <v>84</v>
      </c>
      <c r="Y58" s="49" t="s">
        <v>84</v>
      </c>
      <c r="Z58" s="49">
        <v>3</v>
      </c>
      <c r="AA58" s="49">
        <v>3</v>
      </c>
      <c r="AB58" s="49">
        <v>3</v>
      </c>
      <c r="AC58" t="s">
        <v>46</v>
      </c>
      <c r="AD58">
        <v>3</v>
      </c>
      <c r="AE58">
        <v>3</v>
      </c>
      <c r="AF58">
        <v>3</v>
      </c>
      <c r="AG58">
        <v>3</v>
      </c>
      <c r="AH58">
        <v>3</v>
      </c>
      <c r="AI58">
        <v>3</v>
      </c>
      <c r="AJ58">
        <v>3</v>
      </c>
      <c r="AK58">
        <v>3</v>
      </c>
    </row>
    <row r="59" spans="1:37" ht="20.25" customHeight="1">
      <c r="A59" s="21" t="s">
        <v>58</v>
      </c>
      <c r="B59" s="14">
        <v>1.6</v>
      </c>
      <c r="C59" s="14">
        <v>0.69</v>
      </c>
      <c r="D59" s="14">
        <v>0.03</v>
      </c>
      <c r="E59" s="14">
        <v>0.3</v>
      </c>
      <c r="F59" s="14">
        <v>0.03</v>
      </c>
      <c r="G59" s="14">
        <v>0.31</v>
      </c>
      <c r="H59" s="14">
        <v>2.8</v>
      </c>
      <c r="I59" s="14">
        <v>0.1</v>
      </c>
      <c r="J59" s="14">
        <v>0.01</v>
      </c>
      <c r="K59" s="14">
        <v>0.3</v>
      </c>
      <c r="L59" s="14">
        <v>0.11</v>
      </c>
      <c r="M59" s="14">
        <v>0.06</v>
      </c>
      <c r="N59" s="44" t="s">
        <v>74</v>
      </c>
      <c r="O59" s="49" t="s">
        <v>81</v>
      </c>
      <c r="P59" s="49">
        <v>46.28</v>
      </c>
      <c r="Q59" s="49">
        <v>10.95</v>
      </c>
      <c r="R59" s="49">
        <v>0.22</v>
      </c>
      <c r="S59" s="49">
        <v>32.369999999999997</v>
      </c>
      <c r="T59" s="49" t="s">
        <v>81</v>
      </c>
      <c r="U59" s="49">
        <v>8.1</v>
      </c>
      <c r="V59" s="49" t="s">
        <v>81</v>
      </c>
      <c r="W59" s="49" t="s">
        <v>84</v>
      </c>
      <c r="X59" s="49" t="s">
        <v>84</v>
      </c>
      <c r="Y59" s="49" t="s">
        <v>84</v>
      </c>
      <c r="Z59" s="49">
        <v>13.12</v>
      </c>
      <c r="AA59" s="49">
        <v>3.88</v>
      </c>
      <c r="AB59" s="49">
        <v>24.51</v>
      </c>
      <c r="AC59" t="s">
        <v>90</v>
      </c>
      <c r="AD59">
        <v>3</v>
      </c>
      <c r="AE59">
        <v>9</v>
      </c>
      <c r="AF59">
        <v>9</v>
      </c>
      <c r="AG59">
        <v>10.1</v>
      </c>
      <c r="AH59">
        <v>1.7</v>
      </c>
      <c r="AI59">
        <v>7.9</v>
      </c>
      <c r="AJ59">
        <v>1.4</v>
      </c>
      <c r="AK59">
        <v>22.9</v>
      </c>
    </row>
    <row r="60" spans="1:37" ht="20.25" customHeight="1">
      <c r="A60" s="14" t="s">
        <v>71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42" t="s">
        <v>71</v>
      </c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t="s">
        <v>71</v>
      </c>
    </row>
    <row r="61" spans="1:37" ht="20.25" customHeight="1">
      <c r="A61" s="14" t="s">
        <v>68</v>
      </c>
      <c r="B61" s="14">
        <v>2.7</v>
      </c>
      <c r="C61" s="14">
        <v>1.02</v>
      </c>
      <c r="D61" s="14">
        <v>0.05</v>
      </c>
      <c r="E61" s="14">
        <v>0.9</v>
      </c>
      <c r="F61" s="14">
        <v>0.67</v>
      </c>
      <c r="G61" s="14">
        <v>0.54</v>
      </c>
      <c r="H61" s="17">
        <v>54.1</v>
      </c>
      <c r="I61" s="14">
        <v>0.15</v>
      </c>
      <c r="J61" s="14">
        <v>0.09</v>
      </c>
      <c r="K61" s="14">
        <v>4.2</v>
      </c>
      <c r="L61" s="14">
        <v>0.18</v>
      </c>
      <c r="M61" s="14">
        <v>0.13</v>
      </c>
      <c r="N61" s="43" t="s">
        <v>63</v>
      </c>
      <c r="O61" s="49" t="s">
        <v>81</v>
      </c>
      <c r="P61" s="49">
        <v>13.16</v>
      </c>
      <c r="Q61" s="49">
        <v>73.540000000000006</v>
      </c>
      <c r="R61" s="49">
        <v>16.36</v>
      </c>
      <c r="S61" s="49">
        <v>112.7</v>
      </c>
      <c r="T61" s="49" t="s">
        <v>81</v>
      </c>
      <c r="U61" s="49">
        <v>62</v>
      </c>
      <c r="V61" s="49" t="s">
        <v>81</v>
      </c>
      <c r="W61" s="49" t="s">
        <v>84</v>
      </c>
      <c r="X61" s="49" t="s">
        <v>84</v>
      </c>
      <c r="Y61" s="49" t="s">
        <v>84</v>
      </c>
      <c r="Z61" s="49">
        <v>509.4</v>
      </c>
      <c r="AA61" s="49">
        <v>79.650000000000006</v>
      </c>
      <c r="AB61" s="49">
        <v>62.94</v>
      </c>
      <c r="AC61" t="s">
        <v>87</v>
      </c>
      <c r="AD61">
        <v>36</v>
      </c>
      <c r="AE61">
        <v>117</v>
      </c>
      <c r="AF61">
        <v>36</v>
      </c>
      <c r="AG61">
        <v>9.6999999999999993</v>
      </c>
      <c r="AH61">
        <v>2</v>
      </c>
      <c r="AI61">
        <v>16.399999999999999</v>
      </c>
      <c r="AJ61">
        <v>2.8</v>
      </c>
      <c r="AK61">
        <v>220</v>
      </c>
    </row>
    <row r="62" spans="1:37" ht="20.25" customHeight="1">
      <c r="A62" s="14" t="s">
        <v>59</v>
      </c>
      <c r="B62">
        <v>4.5</v>
      </c>
      <c r="C62">
        <v>1.79</v>
      </c>
      <c r="D62">
        <v>0.08</v>
      </c>
      <c r="E62">
        <v>1.3</v>
      </c>
      <c r="F62">
        <v>0.7</v>
      </c>
      <c r="G62">
        <v>0.9</v>
      </c>
      <c r="I62">
        <v>0.26</v>
      </c>
      <c r="J62">
        <v>0.1</v>
      </c>
      <c r="K62">
        <v>4.4000000000000004</v>
      </c>
      <c r="L62">
        <v>0.3</v>
      </c>
      <c r="M62">
        <v>0.19</v>
      </c>
      <c r="N62" s="43" t="s">
        <v>59</v>
      </c>
      <c r="O62" s="49" t="s">
        <v>81</v>
      </c>
      <c r="P62" s="49">
        <v>31.73</v>
      </c>
      <c r="Q62" s="49">
        <v>173.7</v>
      </c>
      <c r="R62" s="49">
        <v>19.61</v>
      </c>
      <c r="S62" s="49">
        <v>144</v>
      </c>
      <c r="T62" s="49" t="s">
        <v>81</v>
      </c>
      <c r="U62" s="49">
        <v>186</v>
      </c>
      <c r="V62" s="49" t="s">
        <v>81</v>
      </c>
      <c r="W62" s="49" t="s">
        <v>84</v>
      </c>
      <c r="X62" s="49" t="s">
        <v>84</v>
      </c>
      <c r="Y62" s="49" t="s">
        <v>84</v>
      </c>
      <c r="Z62" s="49">
        <v>1067</v>
      </c>
      <c r="AA62" s="49">
        <v>97.19</v>
      </c>
      <c r="AB62" s="49">
        <v>82.58</v>
      </c>
      <c r="AC62" t="s">
        <v>88</v>
      </c>
      <c r="AD62">
        <v>47</v>
      </c>
      <c r="AE62">
        <v>231</v>
      </c>
      <c r="AF62">
        <v>68</v>
      </c>
      <c r="AG62">
        <v>19.8</v>
      </c>
      <c r="AH62">
        <v>4</v>
      </c>
      <c r="AI62">
        <v>25.1</v>
      </c>
      <c r="AJ62">
        <v>4.7</v>
      </c>
      <c r="AK62">
        <v>314.89999999999998</v>
      </c>
    </row>
    <row r="63" spans="1:37" ht="20.25" customHeight="1">
      <c r="A63" s="15" t="s">
        <v>56</v>
      </c>
      <c r="B63" s="15">
        <v>2.5</v>
      </c>
      <c r="C63" s="15">
        <v>0.1</v>
      </c>
      <c r="D63" s="15">
        <v>0.03</v>
      </c>
      <c r="E63" s="15">
        <v>1.6</v>
      </c>
      <c r="F63" s="15">
        <v>1.29</v>
      </c>
      <c r="G63" s="15">
        <v>0.01</v>
      </c>
      <c r="H63" s="15">
        <v>37.700000000000003</v>
      </c>
      <c r="I63" s="15">
        <v>0.12</v>
      </c>
      <c r="J63" s="15">
        <v>0.02</v>
      </c>
      <c r="K63" s="15">
        <v>5.8</v>
      </c>
      <c r="L63" s="15">
        <v>0.04</v>
      </c>
      <c r="M63" s="15">
        <v>0.11</v>
      </c>
      <c r="N63" s="43" t="s">
        <v>56</v>
      </c>
      <c r="O63" s="49" t="s">
        <v>81</v>
      </c>
      <c r="P63" s="49">
        <v>6.8</v>
      </c>
      <c r="Q63" s="49">
        <v>27.23</v>
      </c>
      <c r="R63" s="49">
        <v>15.59</v>
      </c>
      <c r="S63" s="49">
        <v>100.4</v>
      </c>
      <c r="T63" s="49" t="s">
        <v>81</v>
      </c>
      <c r="U63" s="49">
        <v>18</v>
      </c>
      <c r="V63" s="49" t="s">
        <v>81</v>
      </c>
      <c r="W63" s="49" t="s">
        <v>84</v>
      </c>
      <c r="X63" s="49" t="s">
        <v>84</v>
      </c>
      <c r="Y63" s="49" t="s">
        <v>84</v>
      </c>
      <c r="Z63" s="49">
        <v>161.5</v>
      </c>
      <c r="AA63" s="49">
        <v>63.86</v>
      </c>
      <c r="AB63" s="49">
        <v>43.81</v>
      </c>
      <c r="AC63" t="s">
        <v>89</v>
      </c>
      <c r="AD63">
        <v>28</v>
      </c>
      <c r="AE63">
        <v>43</v>
      </c>
      <c r="AF63">
        <v>23</v>
      </c>
      <c r="AG63">
        <v>4.9000000000000004</v>
      </c>
      <c r="AH63">
        <v>0.9</v>
      </c>
      <c r="AI63">
        <v>11</v>
      </c>
      <c r="AJ63">
        <v>51.6</v>
      </c>
      <c r="AK63">
        <v>147.80000000000001</v>
      </c>
    </row>
    <row r="64" spans="1:37" ht="20.25" customHeight="1">
      <c r="A64" s="20" t="s">
        <v>46</v>
      </c>
      <c r="B64" s="15">
        <v>7</v>
      </c>
      <c r="C64" s="15">
        <v>7</v>
      </c>
      <c r="D64" s="15">
        <v>3</v>
      </c>
      <c r="E64" s="15">
        <v>7</v>
      </c>
      <c r="F64" s="15">
        <v>7</v>
      </c>
      <c r="G64" s="15">
        <v>7</v>
      </c>
      <c r="H64" s="15">
        <v>7</v>
      </c>
      <c r="I64" s="15">
        <v>7</v>
      </c>
      <c r="J64" s="15">
        <v>7</v>
      </c>
      <c r="K64" s="15">
        <v>7</v>
      </c>
      <c r="L64" s="15">
        <v>7</v>
      </c>
      <c r="M64" s="15">
        <v>7</v>
      </c>
      <c r="N64" s="44" t="s">
        <v>46</v>
      </c>
      <c r="O64" s="49" t="s">
        <v>81</v>
      </c>
      <c r="P64" s="49">
        <v>7</v>
      </c>
      <c r="Q64" s="49">
        <v>7</v>
      </c>
      <c r="R64" s="49">
        <v>7</v>
      </c>
      <c r="S64" s="49">
        <v>7</v>
      </c>
      <c r="T64" s="49" t="s">
        <v>81</v>
      </c>
      <c r="U64" s="49">
        <v>7</v>
      </c>
      <c r="V64" s="49" t="s">
        <v>81</v>
      </c>
      <c r="W64" s="49" t="s">
        <v>84</v>
      </c>
      <c r="X64" s="49" t="s">
        <v>84</v>
      </c>
      <c r="Y64" s="49" t="s">
        <v>84</v>
      </c>
      <c r="Z64" s="49">
        <v>6</v>
      </c>
      <c r="AA64" s="49">
        <v>7</v>
      </c>
      <c r="AB64" s="49">
        <v>7</v>
      </c>
      <c r="AC64" t="s">
        <v>46</v>
      </c>
      <c r="AD64">
        <v>7</v>
      </c>
      <c r="AE64">
        <v>7</v>
      </c>
      <c r="AF64">
        <v>7</v>
      </c>
      <c r="AG64">
        <v>7</v>
      </c>
      <c r="AH64">
        <v>7</v>
      </c>
      <c r="AI64">
        <v>7</v>
      </c>
      <c r="AJ64">
        <v>7</v>
      </c>
      <c r="AK64">
        <v>7</v>
      </c>
    </row>
    <row r="65" spans="1:37" ht="20.25" customHeight="1">
      <c r="A65" s="20" t="s">
        <v>58</v>
      </c>
      <c r="B65" s="15">
        <v>2</v>
      </c>
      <c r="C65" s="15">
        <v>1.82</v>
      </c>
      <c r="D65" s="15">
        <v>0.09</v>
      </c>
      <c r="E65" s="15">
        <v>1.1000000000000001</v>
      </c>
      <c r="F65" s="15">
        <v>0.65</v>
      </c>
      <c r="G65" s="15">
        <v>0.05</v>
      </c>
      <c r="H65" s="15">
        <v>3.5</v>
      </c>
      <c r="I65" s="15">
        <v>0.12</v>
      </c>
      <c r="J65" s="15">
        <v>0.11</v>
      </c>
      <c r="K65" s="15">
        <v>8.1</v>
      </c>
      <c r="L65" s="15">
        <v>0.03</v>
      </c>
      <c r="M65" s="15">
        <v>0.09</v>
      </c>
      <c r="N65" s="44" t="s">
        <v>74</v>
      </c>
      <c r="O65" s="49" t="s">
        <v>81</v>
      </c>
      <c r="P65" s="49">
        <v>8.5</v>
      </c>
      <c r="Q65" s="49">
        <v>46.34</v>
      </c>
      <c r="R65" s="49">
        <v>1.45</v>
      </c>
      <c r="S65" s="49">
        <v>14.9</v>
      </c>
      <c r="T65" s="49" t="s">
        <v>81</v>
      </c>
      <c r="U65" s="49">
        <v>67</v>
      </c>
      <c r="V65" s="49" t="s">
        <v>81</v>
      </c>
      <c r="W65" s="49" t="s">
        <v>84</v>
      </c>
      <c r="X65" s="49" t="s">
        <v>84</v>
      </c>
      <c r="Y65" s="49" t="s">
        <v>84</v>
      </c>
      <c r="Z65" s="49">
        <v>303.39999999999998</v>
      </c>
      <c r="AA65" s="49">
        <v>14.41</v>
      </c>
      <c r="AB65" s="49">
        <v>11.45</v>
      </c>
      <c r="AC65" t="s">
        <v>90</v>
      </c>
      <c r="AD65">
        <v>8</v>
      </c>
      <c r="AE65">
        <v>73</v>
      </c>
      <c r="AF65">
        <v>17</v>
      </c>
      <c r="AG65">
        <v>5.0999999999999996</v>
      </c>
      <c r="AH65">
        <v>1.1000000000000001</v>
      </c>
      <c r="AI65">
        <v>4.9000000000000004</v>
      </c>
      <c r="AJ65">
        <v>1.2</v>
      </c>
      <c r="AK65">
        <v>70.900000000000006</v>
      </c>
    </row>
    <row r="66" spans="1:37" ht="20.25" customHeight="1">
      <c r="A66" s="15" t="s">
        <v>62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42" t="s">
        <v>62</v>
      </c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t="s">
        <v>62</v>
      </c>
    </row>
    <row r="67" spans="1:37" ht="20.25" customHeight="1">
      <c r="A67" s="15" t="s">
        <v>63</v>
      </c>
      <c r="B67" s="15">
        <v>23.4</v>
      </c>
      <c r="C67" s="15">
        <v>0.14000000000000001</v>
      </c>
      <c r="D67" s="15">
        <v>0.01</v>
      </c>
      <c r="E67" s="15">
        <v>12.5</v>
      </c>
      <c r="F67" s="15">
        <v>0.3</v>
      </c>
      <c r="G67" s="15">
        <v>0.03</v>
      </c>
      <c r="H67" s="15">
        <v>5</v>
      </c>
      <c r="I67" s="15">
        <v>0.02</v>
      </c>
      <c r="J67" s="15">
        <v>0.02</v>
      </c>
      <c r="K67" s="15">
        <v>38.799999999999997</v>
      </c>
      <c r="L67" s="15">
        <v>0.02</v>
      </c>
      <c r="M67" s="15">
        <v>1.2</v>
      </c>
      <c r="N67" s="43" t="s">
        <v>63</v>
      </c>
      <c r="O67" s="49">
        <v>52</v>
      </c>
      <c r="P67" s="49">
        <v>4.6100000000000003</v>
      </c>
      <c r="Q67" s="49">
        <v>41.7</v>
      </c>
      <c r="R67" s="49">
        <v>40.700000000000003</v>
      </c>
      <c r="S67" s="49">
        <v>43.52</v>
      </c>
      <c r="T67" s="49">
        <v>5</v>
      </c>
      <c r="U67" s="49">
        <v>13</v>
      </c>
      <c r="V67" s="49">
        <v>51</v>
      </c>
      <c r="W67" s="49">
        <v>24</v>
      </c>
      <c r="X67" s="49">
        <v>17</v>
      </c>
      <c r="Y67" s="49">
        <v>6</v>
      </c>
      <c r="Z67" s="49">
        <v>301.7</v>
      </c>
      <c r="AA67" s="49">
        <v>50.95</v>
      </c>
      <c r="AB67" s="49">
        <v>243.6</v>
      </c>
      <c r="AC67" t="s">
        <v>87</v>
      </c>
      <c r="AD67" t="s">
        <v>95</v>
      </c>
      <c r="AE67">
        <v>158</v>
      </c>
      <c r="AF67">
        <v>30</v>
      </c>
      <c r="AG67">
        <v>7.3</v>
      </c>
      <c r="AH67">
        <v>1.1000000000000001</v>
      </c>
      <c r="AI67">
        <v>29.6</v>
      </c>
      <c r="AJ67">
        <v>2.8</v>
      </c>
      <c r="AK67">
        <v>251.6</v>
      </c>
    </row>
    <row r="68" spans="1:37" ht="20.25" customHeight="1">
      <c r="A68" s="15" t="s">
        <v>59</v>
      </c>
      <c r="B68" s="15">
        <v>28.3</v>
      </c>
      <c r="C68">
        <v>0.46</v>
      </c>
      <c r="D68">
        <v>0.06</v>
      </c>
      <c r="E68">
        <v>27</v>
      </c>
      <c r="F68">
        <v>0.78</v>
      </c>
      <c r="G68">
        <v>0.05</v>
      </c>
      <c r="H68">
        <v>16.3</v>
      </c>
      <c r="I68">
        <v>0.1</v>
      </c>
      <c r="J68">
        <v>7.0000000000000007E-2</v>
      </c>
      <c r="K68">
        <v>66.3</v>
      </c>
      <c r="L68">
        <v>0.05</v>
      </c>
      <c r="M68">
        <v>1.56</v>
      </c>
      <c r="N68" s="43" t="s">
        <v>59</v>
      </c>
      <c r="O68" s="49">
        <v>94</v>
      </c>
      <c r="P68" s="49">
        <v>44.97</v>
      </c>
      <c r="Q68" s="49">
        <v>92.26</v>
      </c>
      <c r="R68" s="49">
        <v>105.7</v>
      </c>
      <c r="S68" s="49">
        <v>68.58</v>
      </c>
      <c r="T68" s="49">
        <v>18</v>
      </c>
      <c r="U68" s="49">
        <v>32</v>
      </c>
      <c r="V68" s="49">
        <v>82</v>
      </c>
      <c r="W68" s="49">
        <v>33</v>
      </c>
      <c r="X68" s="49">
        <v>21</v>
      </c>
      <c r="Y68" s="49">
        <v>9</v>
      </c>
      <c r="Z68" s="49">
        <v>738.4</v>
      </c>
      <c r="AA68" s="49">
        <v>72.83</v>
      </c>
      <c r="AB68" s="49">
        <v>268.60000000000002</v>
      </c>
      <c r="AC68" t="s">
        <v>88</v>
      </c>
      <c r="AD68">
        <v>52</v>
      </c>
      <c r="AE68">
        <v>417</v>
      </c>
      <c r="AF68">
        <v>95</v>
      </c>
      <c r="AG68">
        <v>17.600000000000001</v>
      </c>
      <c r="AH68">
        <v>5.4</v>
      </c>
      <c r="AI68">
        <v>61.5</v>
      </c>
      <c r="AJ68">
        <v>7</v>
      </c>
      <c r="AK68">
        <v>557.29999999999995</v>
      </c>
    </row>
    <row r="69" spans="1:37" ht="20.25" customHeight="1">
      <c r="A69" s="15" t="s">
        <v>56</v>
      </c>
      <c r="B69" s="15">
        <v>16.5</v>
      </c>
      <c r="C69" s="15">
        <v>0.01</v>
      </c>
      <c r="D69" s="15">
        <v>0.01</v>
      </c>
      <c r="E69" s="15">
        <v>0.9</v>
      </c>
      <c r="F69" s="15">
        <v>0.08</v>
      </c>
      <c r="G69" s="15">
        <v>0.01</v>
      </c>
      <c r="H69" s="15">
        <v>0.1</v>
      </c>
      <c r="I69" s="15">
        <v>0.01</v>
      </c>
      <c r="J69" s="15">
        <v>0.01</v>
      </c>
      <c r="K69" s="15">
        <v>26.9</v>
      </c>
      <c r="L69" s="15">
        <v>0.01</v>
      </c>
      <c r="M69" s="15">
        <v>0.81</v>
      </c>
      <c r="N69" s="43" t="s">
        <v>56</v>
      </c>
      <c r="O69" s="49">
        <v>31</v>
      </c>
      <c r="P69" s="49">
        <v>0</v>
      </c>
      <c r="Q69" s="49">
        <v>14.67</v>
      </c>
      <c r="R69" s="49">
        <v>18.79</v>
      </c>
      <c r="S69" s="49">
        <v>20.43</v>
      </c>
      <c r="T69" s="49">
        <v>1</v>
      </c>
      <c r="U69" s="49">
        <v>0.3</v>
      </c>
      <c r="V69" s="49">
        <v>25</v>
      </c>
      <c r="W69" s="49">
        <v>19</v>
      </c>
      <c r="X69" s="49">
        <v>13</v>
      </c>
      <c r="Y69" s="49">
        <v>4</v>
      </c>
      <c r="Z69" s="49">
        <v>9.1999999999999993</v>
      </c>
      <c r="AA69" s="49">
        <v>39.369999999999997</v>
      </c>
      <c r="AB69" s="49">
        <v>180.6</v>
      </c>
      <c r="AC69" t="s">
        <v>89</v>
      </c>
      <c r="AD69">
        <v>11</v>
      </c>
      <c r="AE69">
        <v>28</v>
      </c>
      <c r="AF69">
        <v>12</v>
      </c>
      <c r="AG69">
        <v>0.4</v>
      </c>
      <c r="AH69">
        <v>0</v>
      </c>
      <c r="AI69">
        <v>0.5</v>
      </c>
      <c r="AJ69">
        <v>0.4</v>
      </c>
      <c r="AK69">
        <v>81.3</v>
      </c>
    </row>
    <row r="70" spans="1:37" ht="20.25" customHeight="1">
      <c r="A70" s="20" t="s">
        <v>46</v>
      </c>
      <c r="B70" s="15">
        <v>26</v>
      </c>
      <c r="C70" s="15">
        <v>24</v>
      </c>
      <c r="D70" s="15">
        <v>24</v>
      </c>
      <c r="E70" s="15">
        <v>26</v>
      </c>
      <c r="F70" s="15">
        <v>26</v>
      </c>
      <c r="G70" s="15">
        <v>26</v>
      </c>
      <c r="H70" s="15">
        <v>26</v>
      </c>
      <c r="I70" s="15">
        <v>26</v>
      </c>
      <c r="J70" s="15">
        <v>26</v>
      </c>
      <c r="K70" s="15">
        <v>26</v>
      </c>
      <c r="L70" s="15">
        <v>23</v>
      </c>
      <c r="M70" s="15">
        <v>26</v>
      </c>
      <c r="N70" s="44" t="s">
        <v>46</v>
      </c>
      <c r="O70" s="49">
        <v>7</v>
      </c>
      <c r="P70" s="49">
        <v>26</v>
      </c>
      <c r="Q70" s="49">
        <v>26</v>
      </c>
      <c r="R70" s="49">
        <v>26</v>
      </c>
      <c r="S70" s="49">
        <v>26</v>
      </c>
      <c r="T70" s="49">
        <v>7</v>
      </c>
      <c r="U70" s="49">
        <v>26</v>
      </c>
      <c r="V70" s="49">
        <v>7</v>
      </c>
      <c r="W70" s="49">
        <v>7</v>
      </c>
      <c r="X70" s="49">
        <v>7</v>
      </c>
      <c r="Y70" s="49">
        <v>7</v>
      </c>
      <c r="Z70" s="49">
        <v>26</v>
      </c>
      <c r="AA70" s="49">
        <v>26</v>
      </c>
      <c r="AB70" s="49">
        <v>26</v>
      </c>
      <c r="AC70" t="s">
        <v>46</v>
      </c>
      <c r="AD70">
        <v>26</v>
      </c>
      <c r="AE70">
        <v>26</v>
      </c>
      <c r="AF70">
        <v>26</v>
      </c>
      <c r="AG70">
        <v>26</v>
      </c>
      <c r="AH70">
        <v>26</v>
      </c>
      <c r="AI70">
        <v>26</v>
      </c>
      <c r="AJ70">
        <v>26</v>
      </c>
      <c r="AK70">
        <v>26</v>
      </c>
    </row>
    <row r="71" spans="1:37" ht="20.25" customHeight="1" thickBot="1">
      <c r="A71" s="20" t="s">
        <v>58</v>
      </c>
      <c r="B71" s="15">
        <v>3.3</v>
      </c>
      <c r="C71" s="15">
        <v>0.1</v>
      </c>
      <c r="D71" s="15">
        <v>0.01</v>
      </c>
      <c r="E71" s="15">
        <v>5.6</v>
      </c>
      <c r="F71" s="15">
        <v>0.16</v>
      </c>
      <c r="G71" s="15">
        <v>0.01</v>
      </c>
      <c r="H71" s="15">
        <v>4.5</v>
      </c>
      <c r="I71" s="15">
        <v>0.02</v>
      </c>
      <c r="J71" s="15">
        <v>0.02</v>
      </c>
      <c r="K71" s="15">
        <v>9.4</v>
      </c>
      <c r="L71" s="15">
        <v>0.01</v>
      </c>
      <c r="M71" s="15">
        <v>0.21</v>
      </c>
      <c r="N71" s="44" t="s">
        <v>74</v>
      </c>
      <c r="O71" s="49">
        <v>23</v>
      </c>
      <c r="P71" s="49">
        <v>8.77</v>
      </c>
      <c r="Q71" s="49">
        <v>21.71</v>
      </c>
      <c r="R71" s="49">
        <v>21.62</v>
      </c>
      <c r="S71" s="49">
        <v>13.55</v>
      </c>
      <c r="T71" s="49">
        <v>6</v>
      </c>
      <c r="U71" s="49">
        <v>10</v>
      </c>
      <c r="V71" s="49">
        <v>19</v>
      </c>
      <c r="W71" s="49">
        <v>6</v>
      </c>
      <c r="X71" s="49">
        <v>3</v>
      </c>
      <c r="Y71" s="49">
        <v>2</v>
      </c>
      <c r="Z71" s="49">
        <v>168</v>
      </c>
      <c r="AA71" s="49">
        <v>8.26</v>
      </c>
      <c r="AB71" s="49">
        <v>19.850000000000001</v>
      </c>
      <c r="AC71" t="s">
        <v>90</v>
      </c>
      <c r="AD71">
        <v>11</v>
      </c>
      <c r="AE71">
        <v>105</v>
      </c>
      <c r="AF71">
        <v>22</v>
      </c>
      <c r="AG71">
        <v>4.5999999999999996</v>
      </c>
      <c r="AH71">
        <v>1.5</v>
      </c>
      <c r="AI71">
        <v>12.6</v>
      </c>
      <c r="AJ71">
        <v>1.5</v>
      </c>
      <c r="AK71">
        <v>133</v>
      </c>
    </row>
    <row r="72" spans="1:37" ht="20.25" customHeight="1">
      <c r="A72" s="24" t="s">
        <v>72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45" t="s">
        <v>72</v>
      </c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t="s">
        <v>72</v>
      </c>
    </row>
    <row r="73" spans="1:37" ht="20.25" customHeight="1">
      <c r="A73" s="13" t="s">
        <v>63</v>
      </c>
      <c r="B73" s="26">
        <v>4.9000000000000004</v>
      </c>
      <c r="C73" s="26">
        <v>0.66</v>
      </c>
      <c r="D73" s="26">
        <v>0.09</v>
      </c>
      <c r="E73" s="27">
        <v>6.6</v>
      </c>
      <c r="F73" s="26">
        <v>3.01</v>
      </c>
      <c r="G73" s="26">
        <v>0.04</v>
      </c>
      <c r="H73" s="27">
        <v>45.5</v>
      </c>
      <c r="I73" s="26">
        <v>0.16</v>
      </c>
      <c r="J73" s="26">
        <v>0.16</v>
      </c>
      <c r="K73" s="26">
        <v>5.3</v>
      </c>
      <c r="L73" s="26">
        <v>0.12</v>
      </c>
      <c r="M73" s="26">
        <v>0.26</v>
      </c>
      <c r="N73" s="43" t="s">
        <v>63</v>
      </c>
      <c r="O73" s="49">
        <v>12</v>
      </c>
      <c r="P73" s="49">
        <v>10.47</v>
      </c>
      <c r="Q73" s="49">
        <v>169.2</v>
      </c>
      <c r="R73" s="49">
        <v>15.94</v>
      </c>
      <c r="S73" s="49">
        <v>168.5</v>
      </c>
      <c r="T73" s="49">
        <v>17</v>
      </c>
      <c r="U73" s="49">
        <v>90</v>
      </c>
      <c r="V73" s="49">
        <v>56</v>
      </c>
      <c r="W73" s="49">
        <v>15</v>
      </c>
      <c r="X73" s="49">
        <v>8</v>
      </c>
      <c r="Y73" s="49">
        <v>10</v>
      </c>
      <c r="Z73" s="49">
        <v>360.3</v>
      </c>
      <c r="AA73" s="49">
        <v>136.19999999999999</v>
      </c>
      <c r="AB73" s="49">
        <v>62.58</v>
      </c>
      <c r="AC73" t="s">
        <v>87</v>
      </c>
      <c r="AD73">
        <v>38</v>
      </c>
      <c r="AE73">
        <v>170</v>
      </c>
      <c r="AF73">
        <v>41</v>
      </c>
      <c r="AG73">
        <v>12.5</v>
      </c>
      <c r="AH73">
        <v>2.2999999999999998</v>
      </c>
      <c r="AI73">
        <v>25.5</v>
      </c>
      <c r="AJ73">
        <v>4.4000000000000004</v>
      </c>
      <c r="AK73">
        <v>294.2</v>
      </c>
    </row>
    <row r="74" spans="1:37" ht="20.25" customHeight="1">
      <c r="A74" s="13" t="s">
        <v>59</v>
      </c>
      <c r="B74" s="28">
        <v>12.6</v>
      </c>
      <c r="C74" s="26">
        <v>3.16</v>
      </c>
      <c r="D74" s="26">
        <v>0.2</v>
      </c>
      <c r="E74" s="27">
        <v>30.5</v>
      </c>
      <c r="F74" s="26">
        <v>4.3600000000000003</v>
      </c>
      <c r="G74" s="26">
        <v>0.12</v>
      </c>
      <c r="H74" s="27">
        <v>54.6</v>
      </c>
      <c r="I74" s="26">
        <v>0.25</v>
      </c>
      <c r="J74" s="26">
        <v>0.42</v>
      </c>
      <c r="K74" s="28">
        <v>14.4</v>
      </c>
      <c r="L74" s="26">
        <v>0.53</v>
      </c>
      <c r="M74" s="26">
        <v>0.67</v>
      </c>
      <c r="N74" s="43" t="s">
        <v>59</v>
      </c>
      <c r="O74" s="49">
        <v>12</v>
      </c>
      <c r="P74" s="49">
        <v>21.41</v>
      </c>
      <c r="Q74" s="49">
        <v>294.89999999999998</v>
      </c>
      <c r="R74" s="49">
        <v>18.79</v>
      </c>
      <c r="S74" s="49">
        <v>415.9</v>
      </c>
      <c r="T74" s="49">
        <v>17</v>
      </c>
      <c r="U74" s="49">
        <v>311</v>
      </c>
      <c r="V74" s="49">
        <v>56</v>
      </c>
      <c r="W74" s="49">
        <v>15</v>
      </c>
      <c r="X74" s="49">
        <v>8</v>
      </c>
      <c r="Y74" s="49">
        <v>10</v>
      </c>
      <c r="Z74" s="49">
        <v>1189</v>
      </c>
      <c r="AA74" s="49">
        <v>248</v>
      </c>
      <c r="AB74" s="49">
        <v>166.3</v>
      </c>
      <c r="AC74" t="s">
        <v>88</v>
      </c>
      <c r="AD74">
        <v>61</v>
      </c>
      <c r="AE74">
        <v>368</v>
      </c>
      <c r="AF74">
        <v>64</v>
      </c>
      <c r="AG74">
        <v>20.5</v>
      </c>
      <c r="AH74">
        <v>4.0999999999999996</v>
      </c>
      <c r="AI74">
        <v>71.900000000000006</v>
      </c>
      <c r="AJ74">
        <v>10.6</v>
      </c>
      <c r="AK74">
        <v>506.3</v>
      </c>
    </row>
    <row r="75" spans="1:37" ht="20.25" customHeight="1">
      <c r="A75" s="13" t="s">
        <v>56</v>
      </c>
      <c r="B75" s="26">
        <v>2</v>
      </c>
      <c r="C75" s="26">
        <v>0.01</v>
      </c>
      <c r="D75" s="26">
        <v>0.01</v>
      </c>
      <c r="E75" s="27">
        <v>1.4</v>
      </c>
      <c r="F75" s="26">
        <v>1.83</v>
      </c>
      <c r="G75" s="26">
        <v>0.01</v>
      </c>
      <c r="H75" s="27">
        <v>26</v>
      </c>
      <c r="I75" s="26">
        <v>0.03</v>
      </c>
      <c r="J75" s="26">
        <v>0.04</v>
      </c>
      <c r="K75" s="26">
        <v>1.6</v>
      </c>
      <c r="L75" s="26">
        <v>0.02</v>
      </c>
      <c r="M75" s="26">
        <v>0.1</v>
      </c>
      <c r="N75" s="43" t="s">
        <v>56</v>
      </c>
      <c r="O75" s="49">
        <v>12</v>
      </c>
      <c r="P75" s="49">
        <v>1.52</v>
      </c>
      <c r="Q75" s="49">
        <v>90.98</v>
      </c>
      <c r="R75" s="49">
        <v>14.33</v>
      </c>
      <c r="S75" s="49">
        <v>51.39</v>
      </c>
      <c r="T75" s="49">
        <v>17</v>
      </c>
      <c r="U75" s="49">
        <v>19</v>
      </c>
      <c r="V75" s="49">
        <v>56</v>
      </c>
      <c r="W75" s="49">
        <v>15</v>
      </c>
      <c r="X75" s="49">
        <v>8</v>
      </c>
      <c r="Y75" s="49">
        <v>10</v>
      </c>
      <c r="Z75" s="49">
        <v>66.2</v>
      </c>
      <c r="AA75" s="49">
        <v>61.22</v>
      </c>
      <c r="AB75" s="49">
        <v>21.67</v>
      </c>
      <c r="AC75" t="s">
        <v>89</v>
      </c>
      <c r="AD75">
        <v>22</v>
      </c>
      <c r="AE75">
        <v>36</v>
      </c>
      <c r="AF75">
        <v>20</v>
      </c>
      <c r="AG75">
        <v>7</v>
      </c>
      <c r="AH75">
        <v>0</v>
      </c>
      <c r="AI75">
        <v>11.8</v>
      </c>
      <c r="AJ75">
        <v>2</v>
      </c>
      <c r="AK75">
        <v>116.5</v>
      </c>
    </row>
    <row r="76" spans="1:37" ht="20.25" customHeight="1">
      <c r="A76" s="16" t="s">
        <v>46</v>
      </c>
      <c r="B76" s="29">
        <v>13</v>
      </c>
      <c r="C76" s="29">
        <v>13</v>
      </c>
      <c r="D76" s="29">
        <v>13</v>
      </c>
      <c r="E76" s="29">
        <v>13</v>
      </c>
      <c r="F76" s="29">
        <v>13</v>
      </c>
      <c r="G76" s="29">
        <v>13</v>
      </c>
      <c r="H76" s="29">
        <v>13</v>
      </c>
      <c r="I76" s="29">
        <v>13</v>
      </c>
      <c r="J76" s="29">
        <v>13</v>
      </c>
      <c r="K76" s="29">
        <v>13</v>
      </c>
      <c r="L76" s="29">
        <v>13</v>
      </c>
      <c r="M76" s="29">
        <v>13</v>
      </c>
      <c r="N76" s="44" t="s">
        <v>46</v>
      </c>
      <c r="O76" s="49">
        <v>1</v>
      </c>
      <c r="P76" s="49">
        <v>13</v>
      </c>
      <c r="Q76" s="49">
        <v>13</v>
      </c>
      <c r="R76" s="49">
        <v>13</v>
      </c>
      <c r="S76" s="49">
        <v>13</v>
      </c>
      <c r="T76" s="49">
        <v>1</v>
      </c>
      <c r="U76" s="49">
        <v>13</v>
      </c>
      <c r="V76" s="49">
        <v>1</v>
      </c>
      <c r="W76" s="49">
        <v>1</v>
      </c>
      <c r="X76" s="49">
        <v>1</v>
      </c>
      <c r="Y76" s="49">
        <v>1</v>
      </c>
      <c r="Z76" s="49">
        <v>13</v>
      </c>
      <c r="AA76" s="49">
        <v>13</v>
      </c>
      <c r="AB76" s="49">
        <v>13</v>
      </c>
      <c r="AC76" t="s">
        <v>46</v>
      </c>
      <c r="AD76">
        <v>13</v>
      </c>
      <c r="AE76">
        <v>13</v>
      </c>
      <c r="AF76">
        <v>13</v>
      </c>
      <c r="AG76">
        <v>13</v>
      </c>
      <c r="AH76">
        <v>13</v>
      </c>
      <c r="AI76">
        <v>13</v>
      </c>
      <c r="AJ76">
        <v>13</v>
      </c>
      <c r="AK76">
        <v>13</v>
      </c>
    </row>
    <row r="77" spans="1:37" ht="20.25" customHeight="1">
      <c r="A77" s="18" t="s">
        <v>58</v>
      </c>
      <c r="B77" s="30">
        <v>3.6</v>
      </c>
      <c r="C77" s="30">
        <v>0.85</v>
      </c>
      <c r="D77" s="30">
        <v>0.06</v>
      </c>
      <c r="E77" s="31">
        <v>9.1</v>
      </c>
      <c r="F77" s="30">
        <v>0.89</v>
      </c>
      <c r="G77" s="30">
        <v>0.03</v>
      </c>
      <c r="H77" s="31">
        <v>8.6</v>
      </c>
      <c r="I77" s="30">
        <v>7.0000000000000007E-2</v>
      </c>
      <c r="J77" s="30">
        <v>0.11</v>
      </c>
      <c r="K77" s="30">
        <v>4.0999999999999996</v>
      </c>
      <c r="L77" s="30">
        <v>0.13</v>
      </c>
      <c r="M77" s="30">
        <v>0.18</v>
      </c>
      <c r="N77" s="44" t="s">
        <v>74</v>
      </c>
      <c r="O77" s="49">
        <v>0</v>
      </c>
      <c r="P77" s="49">
        <v>4.9800000000000004</v>
      </c>
      <c r="Q77" s="49">
        <v>69.44</v>
      </c>
      <c r="R77" s="49">
        <v>1.38</v>
      </c>
      <c r="S77" s="49">
        <v>119.2</v>
      </c>
      <c r="T77" s="49">
        <v>0</v>
      </c>
      <c r="U77" s="49">
        <v>95</v>
      </c>
      <c r="V77" s="49">
        <v>0</v>
      </c>
      <c r="W77" s="49">
        <v>0</v>
      </c>
      <c r="X77" s="49">
        <v>0</v>
      </c>
      <c r="Y77" s="49">
        <v>0</v>
      </c>
      <c r="Z77" s="49">
        <v>385</v>
      </c>
      <c r="AA77" s="49">
        <v>61.12</v>
      </c>
      <c r="AB77" s="49">
        <v>45.93</v>
      </c>
      <c r="AC77" t="s">
        <v>90</v>
      </c>
      <c r="AD77">
        <v>12</v>
      </c>
      <c r="AE77">
        <v>116</v>
      </c>
      <c r="AF77">
        <v>17</v>
      </c>
      <c r="AG77">
        <v>4.4000000000000004</v>
      </c>
      <c r="AH77">
        <v>1.5</v>
      </c>
      <c r="AI77">
        <v>18.399999999999999</v>
      </c>
      <c r="AJ77">
        <v>2.6</v>
      </c>
      <c r="AK77">
        <v>144.30000000000001</v>
      </c>
    </row>
    <row r="78" spans="1:37" ht="20.25" customHeight="1">
      <c r="A78" s="15" t="s">
        <v>73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42" t="s">
        <v>73</v>
      </c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t="s">
        <v>96</v>
      </c>
    </row>
    <row r="79" spans="1:37" ht="20.25" customHeight="1">
      <c r="A79" s="13" t="s">
        <v>63</v>
      </c>
      <c r="B79" s="26">
        <v>3</v>
      </c>
      <c r="C79" s="26">
        <v>0.17</v>
      </c>
      <c r="D79" s="26">
        <v>0.03</v>
      </c>
      <c r="E79" s="27">
        <v>2.7</v>
      </c>
      <c r="F79" s="26">
        <v>0.35</v>
      </c>
      <c r="G79" s="26">
        <v>7.0000000000000007E-2</v>
      </c>
      <c r="H79" s="27">
        <v>54.8</v>
      </c>
      <c r="I79" s="26">
        <v>7.0000000000000007E-2</v>
      </c>
      <c r="J79" s="26">
        <v>0.06</v>
      </c>
      <c r="K79" s="26">
        <v>3.4</v>
      </c>
      <c r="L79" s="26">
        <v>0.03</v>
      </c>
      <c r="M79" s="26">
        <v>0.19</v>
      </c>
      <c r="N79" s="43" t="s">
        <v>63</v>
      </c>
      <c r="O79" s="49">
        <v>96</v>
      </c>
      <c r="P79" s="49">
        <v>31.51</v>
      </c>
      <c r="Q79" s="49">
        <v>23.14</v>
      </c>
      <c r="R79" s="49">
        <v>16.03</v>
      </c>
      <c r="S79" s="49">
        <v>51.66</v>
      </c>
      <c r="T79" s="49">
        <v>28</v>
      </c>
      <c r="U79" s="49">
        <v>46</v>
      </c>
      <c r="V79" s="49">
        <v>122</v>
      </c>
      <c r="W79" s="49">
        <v>4</v>
      </c>
      <c r="X79" s="49">
        <v>6</v>
      </c>
      <c r="Y79" s="49">
        <v>7</v>
      </c>
      <c r="Z79" s="49">
        <v>397.5</v>
      </c>
      <c r="AA79" s="49">
        <v>77.19</v>
      </c>
      <c r="AB79" s="49">
        <v>35.74</v>
      </c>
      <c r="AC79" t="s">
        <v>87</v>
      </c>
      <c r="AD79">
        <v>11</v>
      </c>
      <c r="AE79">
        <v>33</v>
      </c>
      <c r="AF79">
        <v>12</v>
      </c>
      <c r="AG79">
        <v>1.1000000000000001</v>
      </c>
      <c r="AH79">
        <v>0.6</v>
      </c>
      <c r="AI79">
        <v>1.8</v>
      </c>
      <c r="AJ79">
        <v>0.5</v>
      </c>
      <c r="AK79">
        <v>58.6</v>
      </c>
    </row>
    <row r="80" spans="1:37" ht="20.25" customHeight="1">
      <c r="A80" s="13" t="s">
        <v>59</v>
      </c>
      <c r="B80" s="26">
        <v>3.9</v>
      </c>
      <c r="C80" s="26">
        <v>0.5</v>
      </c>
      <c r="D80" s="26">
        <v>7.0000000000000007E-2</v>
      </c>
      <c r="E80" s="27">
        <v>4</v>
      </c>
      <c r="F80" s="26">
        <v>2.09</v>
      </c>
      <c r="G80" s="26">
        <v>0.13</v>
      </c>
      <c r="H80" s="27">
        <v>56.6</v>
      </c>
      <c r="I80" s="26">
        <v>0.28000000000000003</v>
      </c>
      <c r="J80" s="26">
        <v>0.18</v>
      </c>
      <c r="K80" s="26">
        <v>4.7</v>
      </c>
      <c r="L80" s="26">
        <v>0.11</v>
      </c>
      <c r="M80" s="26">
        <v>0.25</v>
      </c>
      <c r="N80" s="43" t="s">
        <v>59</v>
      </c>
      <c r="O80" s="49">
        <v>96</v>
      </c>
      <c r="P80" s="49">
        <v>42.72</v>
      </c>
      <c r="Q80" s="49">
        <v>58.88</v>
      </c>
      <c r="R80" s="49">
        <v>20.65</v>
      </c>
      <c r="S80" s="49">
        <v>82.69</v>
      </c>
      <c r="T80" s="49">
        <v>28</v>
      </c>
      <c r="U80" s="49">
        <v>88</v>
      </c>
      <c r="V80" s="49">
        <v>122</v>
      </c>
      <c r="W80" s="49">
        <v>4</v>
      </c>
      <c r="X80" s="49">
        <v>6</v>
      </c>
      <c r="Y80" s="49">
        <v>7</v>
      </c>
      <c r="Z80" s="49">
        <v>1030</v>
      </c>
      <c r="AA80" s="49">
        <v>100.8</v>
      </c>
      <c r="AB80" s="49">
        <v>41.1</v>
      </c>
      <c r="AC80" t="s">
        <v>88</v>
      </c>
      <c r="AD80">
        <v>19</v>
      </c>
      <c r="AE80">
        <v>87</v>
      </c>
      <c r="AF80">
        <v>29</v>
      </c>
      <c r="AG80">
        <v>8.4</v>
      </c>
      <c r="AH80">
        <v>1.3</v>
      </c>
      <c r="AI80">
        <v>13.1</v>
      </c>
      <c r="AJ80">
        <v>4.3</v>
      </c>
      <c r="AK80">
        <v>162.1</v>
      </c>
    </row>
    <row r="81" spans="1:37" ht="20.25" customHeight="1">
      <c r="A81" s="13" t="s">
        <v>56</v>
      </c>
      <c r="B81" s="26">
        <v>2.1</v>
      </c>
      <c r="C81" s="26">
        <v>0.06</v>
      </c>
      <c r="D81" s="26">
        <v>0.01</v>
      </c>
      <c r="E81" s="27">
        <v>1.8</v>
      </c>
      <c r="F81" s="26">
        <v>0.06</v>
      </c>
      <c r="G81" s="26">
        <v>0.01</v>
      </c>
      <c r="H81" s="27">
        <v>52.2</v>
      </c>
      <c r="I81" s="26">
        <v>0.01</v>
      </c>
      <c r="J81" s="26">
        <v>0.03</v>
      </c>
      <c r="K81" s="26">
        <v>2.1</v>
      </c>
      <c r="L81" s="26">
        <v>0.01</v>
      </c>
      <c r="M81" s="26">
        <v>0.13</v>
      </c>
      <c r="N81" s="43" t="s">
        <v>56</v>
      </c>
      <c r="O81" s="49">
        <v>96</v>
      </c>
      <c r="P81" s="49">
        <v>17.73</v>
      </c>
      <c r="Q81" s="49">
        <v>8.89</v>
      </c>
      <c r="R81" s="49">
        <v>11.02</v>
      </c>
      <c r="S81" s="49">
        <v>29.75</v>
      </c>
      <c r="T81" s="49">
        <v>28</v>
      </c>
      <c r="U81" s="49">
        <v>20</v>
      </c>
      <c r="V81" s="49">
        <v>122</v>
      </c>
      <c r="W81" s="49">
        <v>4</v>
      </c>
      <c r="X81" s="49">
        <v>6</v>
      </c>
      <c r="Y81" s="49">
        <v>7</v>
      </c>
      <c r="Z81" s="49">
        <v>127.4</v>
      </c>
      <c r="AA81" s="49">
        <v>54.36</v>
      </c>
      <c r="AB81" s="49">
        <v>28.19</v>
      </c>
      <c r="AC81" t="s">
        <v>89</v>
      </c>
      <c r="AD81">
        <v>6</v>
      </c>
      <c r="AE81">
        <v>19</v>
      </c>
      <c r="AF81">
        <v>5</v>
      </c>
      <c r="AG81">
        <v>0</v>
      </c>
      <c r="AH81">
        <v>0.1</v>
      </c>
      <c r="AI81">
        <v>0</v>
      </c>
      <c r="AJ81">
        <v>0</v>
      </c>
      <c r="AK81">
        <v>30.1</v>
      </c>
    </row>
    <row r="82" spans="1:37" ht="20.25" customHeight="1">
      <c r="A82" s="16" t="s">
        <v>46</v>
      </c>
      <c r="B82" s="33">
        <v>9</v>
      </c>
      <c r="C82" s="33">
        <v>9</v>
      </c>
      <c r="D82" s="33">
        <v>8</v>
      </c>
      <c r="E82" s="33">
        <v>9</v>
      </c>
      <c r="F82" s="33">
        <v>9</v>
      </c>
      <c r="G82" s="33">
        <v>9</v>
      </c>
      <c r="H82" s="33">
        <v>9</v>
      </c>
      <c r="I82" s="33">
        <v>9</v>
      </c>
      <c r="J82" s="33">
        <v>9</v>
      </c>
      <c r="K82" s="33">
        <v>9</v>
      </c>
      <c r="L82" s="33">
        <v>7</v>
      </c>
      <c r="M82" s="33">
        <v>9</v>
      </c>
      <c r="N82" s="44" t="s">
        <v>46</v>
      </c>
      <c r="O82" s="49">
        <v>1</v>
      </c>
      <c r="P82" s="49">
        <v>9</v>
      </c>
      <c r="Q82" s="49">
        <v>9</v>
      </c>
      <c r="R82" s="49">
        <v>9</v>
      </c>
      <c r="S82" s="49">
        <v>9</v>
      </c>
      <c r="T82" s="49">
        <v>1</v>
      </c>
      <c r="U82" s="49">
        <v>9</v>
      </c>
      <c r="V82" s="49">
        <v>1</v>
      </c>
      <c r="W82" s="49">
        <v>1</v>
      </c>
      <c r="X82" s="49">
        <v>1</v>
      </c>
      <c r="Y82" s="49">
        <v>1</v>
      </c>
      <c r="Z82" s="49">
        <v>9</v>
      </c>
      <c r="AA82" s="49">
        <v>9</v>
      </c>
      <c r="AB82" s="49">
        <v>9</v>
      </c>
      <c r="AC82" t="s">
        <v>46</v>
      </c>
      <c r="AD82">
        <v>18</v>
      </c>
      <c r="AE82">
        <v>18</v>
      </c>
      <c r="AF82">
        <v>18</v>
      </c>
      <c r="AG82">
        <v>18</v>
      </c>
      <c r="AH82">
        <v>18</v>
      </c>
      <c r="AI82">
        <v>18</v>
      </c>
      <c r="AJ82">
        <v>18</v>
      </c>
      <c r="AK82">
        <v>18</v>
      </c>
    </row>
    <row r="83" spans="1:37" ht="20.25" customHeight="1">
      <c r="A83" s="16" t="s">
        <v>74</v>
      </c>
      <c r="B83" s="26">
        <v>0.6</v>
      </c>
      <c r="C83" s="26">
        <v>0.14000000000000001</v>
      </c>
      <c r="D83" s="26">
        <v>0.02</v>
      </c>
      <c r="E83" s="27">
        <v>0.8</v>
      </c>
      <c r="F83" s="26">
        <v>0.66</v>
      </c>
      <c r="G83" s="26">
        <v>0.03</v>
      </c>
      <c r="H83" s="27">
        <v>1.4</v>
      </c>
      <c r="I83" s="26">
        <v>0.1</v>
      </c>
      <c r="J83" s="26">
        <v>0.05</v>
      </c>
      <c r="K83" s="26">
        <v>0.9</v>
      </c>
      <c r="L83" s="26">
        <v>0.04</v>
      </c>
      <c r="M83" s="26">
        <v>0.04</v>
      </c>
      <c r="N83" s="44" t="s">
        <v>74</v>
      </c>
      <c r="O83" s="49">
        <v>0</v>
      </c>
      <c r="P83" s="49">
        <v>6.48</v>
      </c>
      <c r="Q83" s="49">
        <v>15.62</v>
      </c>
      <c r="R83" s="49">
        <v>2.83</v>
      </c>
      <c r="S83" s="49">
        <v>20.350000000000001</v>
      </c>
      <c r="T83" s="49">
        <v>0</v>
      </c>
      <c r="U83" s="49">
        <v>25</v>
      </c>
      <c r="V83" s="49">
        <v>0</v>
      </c>
      <c r="W83" s="49">
        <v>0</v>
      </c>
      <c r="X83" s="49">
        <v>0</v>
      </c>
      <c r="Y83" s="49">
        <v>0</v>
      </c>
      <c r="Z83" s="49">
        <v>351</v>
      </c>
      <c r="AA83" s="49">
        <v>15.41</v>
      </c>
      <c r="AB83" s="49">
        <v>4.72</v>
      </c>
      <c r="AC83" t="s">
        <v>90</v>
      </c>
      <c r="AD83">
        <v>4</v>
      </c>
      <c r="AE83">
        <v>16</v>
      </c>
      <c r="AF83">
        <v>5</v>
      </c>
      <c r="AG83">
        <v>2.1</v>
      </c>
      <c r="AH83">
        <v>0.3</v>
      </c>
      <c r="AI83">
        <v>3.5</v>
      </c>
      <c r="AJ83">
        <v>1.2</v>
      </c>
      <c r="AK83">
        <v>31.3</v>
      </c>
    </row>
    <row r="84" spans="1:37" ht="20.25" customHeight="1">
      <c r="A84" s="15" t="s">
        <v>75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42" t="s">
        <v>75</v>
      </c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t="s">
        <v>73</v>
      </c>
    </row>
    <row r="85" spans="1:37" ht="20.25" customHeight="1">
      <c r="A85" s="13" t="s">
        <v>63</v>
      </c>
      <c r="B85" s="26">
        <v>2.7</v>
      </c>
      <c r="C85" s="26">
        <v>0.26</v>
      </c>
      <c r="D85" s="26">
        <v>0.01</v>
      </c>
      <c r="E85" s="27">
        <v>0.9</v>
      </c>
      <c r="F85" s="26">
        <v>0.3</v>
      </c>
      <c r="G85" s="26">
        <v>0.01</v>
      </c>
      <c r="H85" s="27">
        <v>4.5</v>
      </c>
      <c r="I85" s="26">
        <v>0.02</v>
      </c>
      <c r="J85" s="26">
        <v>0.02</v>
      </c>
      <c r="K85" s="28">
        <v>85.2</v>
      </c>
      <c r="L85" s="26">
        <v>0.01</v>
      </c>
      <c r="M85" s="26">
        <v>0.15</v>
      </c>
      <c r="N85" s="43" t="s">
        <v>63</v>
      </c>
      <c r="O85" s="49">
        <v>2</v>
      </c>
      <c r="P85" s="49">
        <v>2.06</v>
      </c>
      <c r="Q85" s="49">
        <v>53.18</v>
      </c>
      <c r="R85" s="49">
        <v>16.3</v>
      </c>
      <c r="S85" s="49">
        <v>62.92</v>
      </c>
      <c r="T85" s="49">
        <v>4</v>
      </c>
      <c r="U85" s="49">
        <v>1.2</v>
      </c>
      <c r="V85" s="49">
        <v>9</v>
      </c>
      <c r="W85" s="49">
        <v>4</v>
      </c>
      <c r="X85" s="49">
        <v>3</v>
      </c>
      <c r="Y85" s="49">
        <v>1</v>
      </c>
      <c r="Z85" s="49">
        <v>161.4</v>
      </c>
      <c r="AA85" s="49">
        <v>42.01</v>
      </c>
      <c r="AB85" s="49">
        <v>55.64</v>
      </c>
      <c r="AC85" t="s">
        <v>87</v>
      </c>
      <c r="AD85">
        <v>77</v>
      </c>
      <c r="AE85">
        <v>292</v>
      </c>
      <c r="AF85">
        <v>213</v>
      </c>
      <c r="AG85">
        <v>68.099999999999994</v>
      </c>
      <c r="AH85">
        <v>12.8</v>
      </c>
      <c r="AI85">
        <v>49.4</v>
      </c>
      <c r="AJ85">
        <v>3.6</v>
      </c>
      <c r="AK85">
        <v>715.6</v>
      </c>
    </row>
    <row r="86" spans="1:37" ht="20.25" customHeight="1">
      <c r="A86" s="13" t="s">
        <v>59</v>
      </c>
      <c r="B86" s="28">
        <v>10.6</v>
      </c>
      <c r="C86" s="26">
        <v>2.7</v>
      </c>
      <c r="D86" s="26">
        <v>7.0000000000000007E-2</v>
      </c>
      <c r="E86" s="27">
        <v>5.3</v>
      </c>
      <c r="F86" s="26">
        <v>1.67</v>
      </c>
      <c r="G86" s="26">
        <v>0.03</v>
      </c>
      <c r="H86" s="27">
        <v>24.5</v>
      </c>
      <c r="I86" s="26">
        <v>0.06</v>
      </c>
      <c r="J86" s="26">
        <v>0.11</v>
      </c>
      <c r="K86" s="28">
        <v>99.4</v>
      </c>
      <c r="L86" s="26">
        <v>0.04</v>
      </c>
      <c r="M86" s="26">
        <v>0.54</v>
      </c>
      <c r="N86" s="43" t="s">
        <v>59</v>
      </c>
      <c r="O86" s="49">
        <v>12</v>
      </c>
      <c r="P86" s="49">
        <v>29.9</v>
      </c>
      <c r="Q86" s="49">
        <v>191.4</v>
      </c>
      <c r="R86" s="49">
        <v>28.18</v>
      </c>
      <c r="S86" s="49">
        <v>341.6</v>
      </c>
      <c r="T86" s="49">
        <v>26</v>
      </c>
      <c r="U86" s="49">
        <v>8.1</v>
      </c>
      <c r="V86" s="49">
        <v>53</v>
      </c>
      <c r="W86" s="49">
        <v>17</v>
      </c>
      <c r="X86" s="49">
        <v>10</v>
      </c>
      <c r="Y86" s="49">
        <v>7</v>
      </c>
      <c r="Z86" s="49">
        <v>1462</v>
      </c>
      <c r="AA86" s="49">
        <v>86.96</v>
      </c>
      <c r="AB86" s="49">
        <v>121.6</v>
      </c>
      <c r="AC86" t="s">
        <v>88</v>
      </c>
      <c r="AD86">
        <v>112</v>
      </c>
      <c r="AE86">
        <v>396</v>
      </c>
      <c r="AF86">
        <v>316</v>
      </c>
      <c r="AG86">
        <v>98.3</v>
      </c>
      <c r="AH86">
        <v>19.100000000000001</v>
      </c>
      <c r="AI86">
        <v>72.400000000000006</v>
      </c>
      <c r="AJ86">
        <v>5.2</v>
      </c>
      <c r="AK86">
        <v>1002.5</v>
      </c>
    </row>
    <row r="87" spans="1:37" ht="20.25" customHeight="1">
      <c r="A87" s="13" t="s">
        <v>56</v>
      </c>
      <c r="B87" s="26">
        <v>0.6</v>
      </c>
      <c r="C87" s="26">
        <v>0.01</v>
      </c>
      <c r="D87" s="26">
        <v>0.01</v>
      </c>
      <c r="E87" s="27">
        <v>0.1</v>
      </c>
      <c r="F87" s="26">
        <v>0.03</v>
      </c>
      <c r="G87" s="26">
        <v>0.01</v>
      </c>
      <c r="H87" s="27">
        <v>0.1</v>
      </c>
      <c r="I87" s="26">
        <v>0.01</v>
      </c>
      <c r="J87" s="26">
        <v>0</v>
      </c>
      <c r="K87" s="28">
        <v>52.7</v>
      </c>
      <c r="L87" s="26">
        <v>0.01</v>
      </c>
      <c r="M87" s="26">
        <v>0.04</v>
      </c>
      <c r="N87" s="43" t="s">
        <v>56</v>
      </c>
      <c r="O87" s="49">
        <v>0</v>
      </c>
      <c r="P87" s="49">
        <v>0</v>
      </c>
      <c r="Q87" s="49">
        <v>8.7100000000000009</v>
      </c>
      <c r="R87" s="49">
        <v>14.34</v>
      </c>
      <c r="S87" s="49">
        <v>11.63</v>
      </c>
      <c r="T87" s="49">
        <v>1</v>
      </c>
      <c r="U87" s="49">
        <v>0</v>
      </c>
      <c r="V87" s="49">
        <v>2</v>
      </c>
      <c r="W87" s="49">
        <v>1</v>
      </c>
      <c r="X87" s="49">
        <v>0</v>
      </c>
      <c r="Y87" s="49">
        <v>0</v>
      </c>
      <c r="Z87" s="49">
        <v>1.0900000000000001</v>
      </c>
      <c r="AA87" s="49">
        <v>32.78</v>
      </c>
      <c r="AB87" s="49">
        <v>32.200000000000003</v>
      </c>
      <c r="AC87" t="s">
        <v>89</v>
      </c>
      <c r="AD87">
        <v>46</v>
      </c>
      <c r="AE87">
        <v>193</v>
      </c>
      <c r="AF87">
        <v>61</v>
      </c>
      <c r="AG87">
        <v>20.100000000000001</v>
      </c>
      <c r="AH87">
        <v>3.9</v>
      </c>
      <c r="AI87">
        <v>20.5</v>
      </c>
      <c r="AJ87">
        <v>2.7</v>
      </c>
      <c r="AK87">
        <v>347</v>
      </c>
    </row>
    <row r="88" spans="1:37" ht="20.25" customHeight="1">
      <c r="A88" s="16" t="s">
        <v>46</v>
      </c>
      <c r="B88" s="29">
        <v>18</v>
      </c>
      <c r="C88" s="29">
        <v>18</v>
      </c>
      <c r="D88" s="29">
        <v>15</v>
      </c>
      <c r="E88" s="29">
        <v>18</v>
      </c>
      <c r="F88" s="29">
        <v>18</v>
      </c>
      <c r="G88" s="29">
        <v>18</v>
      </c>
      <c r="H88" s="29">
        <v>18</v>
      </c>
      <c r="I88" s="29">
        <v>18</v>
      </c>
      <c r="J88" s="29">
        <v>18</v>
      </c>
      <c r="K88" s="29">
        <v>18</v>
      </c>
      <c r="L88" s="29">
        <v>18</v>
      </c>
      <c r="M88" s="29">
        <v>18</v>
      </c>
      <c r="N88" s="44" t="s">
        <v>46</v>
      </c>
      <c r="O88" s="49">
        <v>15</v>
      </c>
      <c r="P88" s="49">
        <v>18</v>
      </c>
      <c r="Q88" s="49">
        <v>18</v>
      </c>
      <c r="R88" s="49">
        <v>18</v>
      </c>
      <c r="S88" s="49">
        <v>18</v>
      </c>
      <c r="T88" s="49">
        <v>15</v>
      </c>
      <c r="U88" s="49">
        <v>18</v>
      </c>
      <c r="V88" s="49">
        <v>15</v>
      </c>
      <c r="W88" s="49">
        <v>15</v>
      </c>
      <c r="X88" s="49">
        <v>15</v>
      </c>
      <c r="Y88" s="49">
        <v>15</v>
      </c>
      <c r="Z88" s="49">
        <v>18</v>
      </c>
      <c r="AA88" s="49">
        <v>18</v>
      </c>
      <c r="AB88" s="49">
        <v>18</v>
      </c>
      <c r="AC88" t="s">
        <v>46</v>
      </c>
      <c r="AD88">
        <v>9</v>
      </c>
      <c r="AE88">
        <v>9</v>
      </c>
      <c r="AF88">
        <v>9</v>
      </c>
      <c r="AG88">
        <v>9</v>
      </c>
      <c r="AH88">
        <v>9</v>
      </c>
      <c r="AI88">
        <v>9</v>
      </c>
      <c r="AJ88">
        <v>9</v>
      </c>
      <c r="AK88">
        <v>9</v>
      </c>
    </row>
    <row r="89" spans="1:37" ht="20.25" customHeight="1">
      <c r="A89" s="16" t="s">
        <v>58</v>
      </c>
      <c r="B89" s="26">
        <v>2.7</v>
      </c>
      <c r="C89" s="26">
        <v>0.65</v>
      </c>
      <c r="D89" s="26">
        <v>0.02</v>
      </c>
      <c r="E89" s="27">
        <v>1.3</v>
      </c>
      <c r="F89" s="26">
        <v>0.52</v>
      </c>
      <c r="G89" s="26">
        <v>0.01</v>
      </c>
      <c r="H89" s="27">
        <v>8.6999999999999993</v>
      </c>
      <c r="I89" s="26">
        <v>0.01</v>
      </c>
      <c r="J89" s="26">
        <v>0.03</v>
      </c>
      <c r="K89" s="28">
        <v>15.4</v>
      </c>
      <c r="L89" s="26">
        <v>0.01</v>
      </c>
      <c r="M89" s="26">
        <v>0.15</v>
      </c>
      <c r="N89" s="44" t="s">
        <v>74</v>
      </c>
      <c r="O89" s="49">
        <v>3</v>
      </c>
      <c r="P89" s="49">
        <v>6.99</v>
      </c>
      <c r="Q89" s="49">
        <v>49.72</v>
      </c>
      <c r="R89" s="49">
        <v>3.35</v>
      </c>
      <c r="S89" s="49">
        <v>98.16</v>
      </c>
      <c r="T89" s="49">
        <v>6</v>
      </c>
      <c r="U89" s="49">
        <v>2.2999999999999998</v>
      </c>
      <c r="V89" s="49">
        <v>13</v>
      </c>
      <c r="W89" s="49">
        <v>4</v>
      </c>
      <c r="X89" s="49">
        <v>2</v>
      </c>
      <c r="Y89" s="49">
        <v>2</v>
      </c>
      <c r="Z89" s="49">
        <v>392.7</v>
      </c>
      <c r="AA89" s="49">
        <v>15.92</v>
      </c>
      <c r="AB89" s="49">
        <v>22.26</v>
      </c>
      <c r="AC89" t="s">
        <v>90</v>
      </c>
      <c r="AD89">
        <v>23</v>
      </c>
      <c r="AE89">
        <v>61</v>
      </c>
      <c r="AF89">
        <v>78</v>
      </c>
      <c r="AG89">
        <v>24.9</v>
      </c>
      <c r="AH89">
        <v>4.8</v>
      </c>
      <c r="AI89">
        <v>15.4</v>
      </c>
      <c r="AJ89">
        <v>0.9</v>
      </c>
      <c r="AK89">
        <v>198.2</v>
      </c>
    </row>
    <row r="90" spans="1:37" ht="20.25" customHeight="1">
      <c r="A90" s="15" t="s">
        <v>76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42" t="s">
        <v>76</v>
      </c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t="s">
        <v>76</v>
      </c>
    </row>
    <row r="91" spans="1:37" ht="20.25" customHeight="1">
      <c r="A91" s="13" t="s">
        <v>63</v>
      </c>
      <c r="B91" s="26">
        <v>2.7</v>
      </c>
      <c r="C91" s="26">
        <v>0.43</v>
      </c>
      <c r="D91" s="26">
        <v>0.06</v>
      </c>
      <c r="E91" s="27">
        <v>1.1000000000000001</v>
      </c>
      <c r="F91" s="26">
        <v>1.59</v>
      </c>
      <c r="G91" s="26">
        <v>0.06</v>
      </c>
      <c r="H91" s="27">
        <v>42.5</v>
      </c>
      <c r="I91" s="26">
        <v>0.15</v>
      </c>
      <c r="J91" s="26">
        <v>7.0000000000000007E-2</v>
      </c>
      <c r="K91" s="28">
        <v>24</v>
      </c>
      <c r="L91" s="26">
        <v>0.09</v>
      </c>
      <c r="M91" s="26">
        <v>0.1</v>
      </c>
      <c r="N91" s="43" t="s">
        <v>63</v>
      </c>
      <c r="O91" s="49" t="s">
        <v>81</v>
      </c>
      <c r="P91" s="49">
        <v>15.53</v>
      </c>
      <c r="Q91" s="49">
        <v>149.30000000000001</v>
      </c>
      <c r="R91" s="49">
        <v>14.97</v>
      </c>
      <c r="S91" s="49">
        <v>135.19999999999999</v>
      </c>
      <c r="T91" s="49" t="s">
        <v>81</v>
      </c>
      <c r="U91" s="49">
        <v>84</v>
      </c>
      <c r="V91" s="49" t="s">
        <v>81</v>
      </c>
      <c r="W91" s="49" t="s">
        <v>84</v>
      </c>
      <c r="X91" s="49" t="s">
        <v>84</v>
      </c>
      <c r="Y91" s="49" t="s">
        <v>84</v>
      </c>
      <c r="Z91" s="49">
        <v>251.4</v>
      </c>
      <c r="AA91" s="49">
        <v>118.1</v>
      </c>
      <c r="AB91" s="49">
        <v>33.409999999999997</v>
      </c>
      <c r="AC91" t="s">
        <v>87</v>
      </c>
      <c r="AD91">
        <v>35</v>
      </c>
      <c r="AE91">
        <v>75</v>
      </c>
      <c r="AF91">
        <v>40</v>
      </c>
      <c r="AG91">
        <v>12.4</v>
      </c>
      <c r="AH91">
        <v>2.5</v>
      </c>
      <c r="AI91">
        <v>13.9</v>
      </c>
      <c r="AJ91">
        <v>3.5</v>
      </c>
      <c r="AK91">
        <v>181.6</v>
      </c>
    </row>
    <row r="92" spans="1:37" ht="20.25" customHeight="1">
      <c r="A92" s="13" t="s">
        <v>59</v>
      </c>
      <c r="B92" s="26">
        <v>4.5</v>
      </c>
      <c r="C92" s="26">
        <v>0.84</v>
      </c>
      <c r="D92" s="26">
        <v>0.13</v>
      </c>
      <c r="E92" s="27">
        <v>3.6</v>
      </c>
      <c r="F92" s="26">
        <v>2.2799999999999998</v>
      </c>
      <c r="G92" s="26">
        <v>0.14000000000000001</v>
      </c>
      <c r="H92" s="27">
        <v>54.7</v>
      </c>
      <c r="I92" s="26">
        <v>0.25</v>
      </c>
      <c r="J92" s="26">
        <v>0.15</v>
      </c>
      <c r="K92" s="28">
        <v>48.9</v>
      </c>
      <c r="L92" s="26">
        <v>0.16</v>
      </c>
      <c r="M92" s="26">
        <v>0.17</v>
      </c>
      <c r="N92" s="43" t="s">
        <v>59</v>
      </c>
      <c r="O92" s="49" t="s">
        <v>81</v>
      </c>
      <c r="P92" s="49">
        <v>25.6</v>
      </c>
      <c r="Q92" s="49">
        <v>216.3</v>
      </c>
      <c r="R92" s="49">
        <v>17.05</v>
      </c>
      <c r="S92" s="49">
        <v>262.8</v>
      </c>
      <c r="T92" s="49" t="s">
        <v>81</v>
      </c>
      <c r="U92" s="49">
        <v>187</v>
      </c>
      <c r="V92" s="49" t="s">
        <v>81</v>
      </c>
      <c r="W92" s="49" t="s">
        <v>84</v>
      </c>
      <c r="X92" s="49" t="s">
        <v>84</v>
      </c>
      <c r="Y92" s="49" t="s">
        <v>84</v>
      </c>
      <c r="Z92" s="49">
        <v>828.5</v>
      </c>
      <c r="AA92" s="49">
        <v>195.8</v>
      </c>
      <c r="AB92" s="49">
        <v>49.92</v>
      </c>
      <c r="AC92" t="s">
        <v>88</v>
      </c>
      <c r="AD92">
        <v>50</v>
      </c>
      <c r="AE92">
        <v>187</v>
      </c>
      <c r="AF92">
        <v>57</v>
      </c>
      <c r="AG92">
        <v>17.5</v>
      </c>
      <c r="AH92">
        <v>3.6</v>
      </c>
      <c r="AI92">
        <v>20.3</v>
      </c>
      <c r="AJ92">
        <v>7.4</v>
      </c>
      <c r="AK92">
        <v>342.9</v>
      </c>
    </row>
    <row r="93" spans="1:37" ht="20.25" customHeight="1">
      <c r="A93" s="13" t="s">
        <v>56</v>
      </c>
      <c r="B93" s="26">
        <v>1.8</v>
      </c>
      <c r="C93" s="26">
        <v>0.02</v>
      </c>
      <c r="D93" s="26">
        <v>0.02</v>
      </c>
      <c r="E93" s="27">
        <v>0.4</v>
      </c>
      <c r="F93" s="26">
        <v>0.91</v>
      </c>
      <c r="G93" s="26">
        <v>0.01</v>
      </c>
      <c r="H93" s="27">
        <v>27.3</v>
      </c>
      <c r="I93" s="26">
        <v>0.1</v>
      </c>
      <c r="J93" s="26">
        <v>0.01</v>
      </c>
      <c r="K93" s="26">
        <v>5.9</v>
      </c>
      <c r="L93" s="26">
        <v>0.03</v>
      </c>
      <c r="M93" s="26">
        <v>0.08</v>
      </c>
      <c r="N93" s="43" t="s">
        <v>56</v>
      </c>
      <c r="O93" s="49" t="s">
        <v>81</v>
      </c>
      <c r="P93" s="49">
        <v>3.87</v>
      </c>
      <c r="Q93" s="49">
        <v>86.69</v>
      </c>
      <c r="R93" s="49">
        <v>14.32</v>
      </c>
      <c r="S93" s="49">
        <v>68.45</v>
      </c>
      <c r="T93" s="49" t="s">
        <v>81</v>
      </c>
      <c r="U93" s="49">
        <v>24</v>
      </c>
      <c r="V93" s="49" t="s">
        <v>81</v>
      </c>
      <c r="W93" s="49" t="s">
        <v>84</v>
      </c>
      <c r="X93" s="49" t="s">
        <v>84</v>
      </c>
      <c r="Y93" s="49" t="s">
        <v>84</v>
      </c>
      <c r="Z93" s="49">
        <v>51.39</v>
      </c>
      <c r="AA93" s="49">
        <v>74.38</v>
      </c>
      <c r="AB93" s="49">
        <v>16.600000000000001</v>
      </c>
      <c r="AC93" t="s">
        <v>89</v>
      </c>
      <c r="AD93">
        <v>19</v>
      </c>
      <c r="AE93">
        <v>38</v>
      </c>
      <c r="AF93">
        <v>22</v>
      </c>
      <c r="AG93">
        <v>5.0999999999999996</v>
      </c>
      <c r="AH93">
        <v>1.4</v>
      </c>
      <c r="AI93">
        <v>7.9</v>
      </c>
      <c r="AJ93">
        <v>1.8</v>
      </c>
      <c r="AK93">
        <v>95.2</v>
      </c>
    </row>
    <row r="94" spans="1:37" ht="20.25" customHeight="1">
      <c r="A94" s="16" t="s">
        <v>46</v>
      </c>
      <c r="B94" s="29">
        <v>10</v>
      </c>
      <c r="C94" s="29">
        <v>10</v>
      </c>
      <c r="D94" s="29">
        <v>10</v>
      </c>
      <c r="E94" s="29">
        <v>10</v>
      </c>
      <c r="F94" s="29">
        <v>10</v>
      </c>
      <c r="G94" s="29">
        <v>10</v>
      </c>
      <c r="H94" s="29">
        <v>10</v>
      </c>
      <c r="I94" s="29">
        <v>10</v>
      </c>
      <c r="J94" s="29">
        <v>10</v>
      </c>
      <c r="K94" s="29">
        <v>10</v>
      </c>
      <c r="L94" s="29">
        <v>10</v>
      </c>
      <c r="M94" s="29">
        <v>10</v>
      </c>
      <c r="N94" s="44" t="s">
        <v>46</v>
      </c>
      <c r="O94" s="49" t="s">
        <v>81</v>
      </c>
      <c r="P94" s="49">
        <v>10</v>
      </c>
      <c r="Q94" s="49">
        <v>10</v>
      </c>
      <c r="R94" s="49">
        <v>10</v>
      </c>
      <c r="S94" s="49">
        <v>10</v>
      </c>
      <c r="T94" s="49" t="s">
        <v>81</v>
      </c>
      <c r="U94" s="49">
        <v>10</v>
      </c>
      <c r="V94" s="49" t="s">
        <v>81</v>
      </c>
      <c r="W94" s="49" t="s">
        <v>84</v>
      </c>
      <c r="X94" s="49" t="s">
        <v>84</v>
      </c>
      <c r="Y94" s="49" t="s">
        <v>84</v>
      </c>
      <c r="Z94" s="49">
        <v>10</v>
      </c>
      <c r="AA94" s="49">
        <v>10</v>
      </c>
      <c r="AB94" s="49">
        <v>10</v>
      </c>
      <c r="AC94" t="s">
        <v>46</v>
      </c>
      <c r="AD94">
        <v>10</v>
      </c>
      <c r="AE94">
        <v>10</v>
      </c>
      <c r="AF94">
        <v>10</v>
      </c>
      <c r="AG94">
        <v>10</v>
      </c>
      <c r="AH94">
        <v>10</v>
      </c>
      <c r="AI94">
        <v>10</v>
      </c>
      <c r="AJ94">
        <v>10</v>
      </c>
      <c r="AK94">
        <v>10</v>
      </c>
    </row>
    <row r="95" spans="1:37" ht="20.25" customHeight="1">
      <c r="A95" s="16" t="s">
        <v>58</v>
      </c>
      <c r="B95" s="26">
        <v>0.8</v>
      </c>
      <c r="C95" s="26">
        <v>0.3</v>
      </c>
      <c r="D95" s="26">
        <v>0.03</v>
      </c>
      <c r="E95" s="27">
        <v>0.9</v>
      </c>
      <c r="F95" s="26">
        <v>0.42</v>
      </c>
      <c r="G95" s="26">
        <v>0.05</v>
      </c>
      <c r="H95" s="27">
        <v>11.8</v>
      </c>
      <c r="I95" s="26">
        <v>0.05</v>
      </c>
      <c r="J95" s="26">
        <v>0.04</v>
      </c>
      <c r="K95" s="28">
        <v>19</v>
      </c>
      <c r="L95" s="26">
        <v>0.05</v>
      </c>
      <c r="M95" s="26">
        <v>0.03</v>
      </c>
      <c r="N95" s="44" t="s">
        <v>74</v>
      </c>
      <c r="O95" s="49" t="s">
        <v>81</v>
      </c>
      <c r="P95" s="49">
        <v>7.35</v>
      </c>
      <c r="Q95" s="49">
        <v>46.49</v>
      </c>
      <c r="R95" s="49">
        <v>0.81</v>
      </c>
      <c r="S95" s="49">
        <v>69.27</v>
      </c>
      <c r="T95" s="49" t="s">
        <v>81</v>
      </c>
      <c r="U95" s="49">
        <v>43</v>
      </c>
      <c r="V95" s="49" t="s">
        <v>81</v>
      </c>
      <c r="W95" s="49" t="s">
        <v>84</v>
      </c>
      <c r="X95" s="49" t="s">
        <v>84</v>
      </c>
      <c r="Y95" s="49" t="s">
        <v>84</v>
      </c>
      <c r="Z95" s="49">
        <v>230.5</v>
      </c>
      <c r="AA95" s="49">
        <v>34.6</v>
      </c>
      <c r="AB95" s="49">
        <v>10.97</v>
      </c>
      <c r="AC95" t="s">
        <v>90</v>
      </c>
      <c r="AD95">
        <v>12</v>
      </c>
      <c r="AE95">
        <v>48</v>
      </c>
      <c r="AF95">
        <v>15</v>
      </c>
      <c r="AG95">
        <v>4.5999999999999996</v>
      </c>
      <c r="AH95">
        <v>0.8</v>
      </c>
      <c r="AI95">
        <v>4.7</v>
      </c>
      <c r="AJ95">
        <v>1.9</v>
      </c>
      <c r="AK95">
        <v>87</v>
      </c>
    </row>
    <row r="96" spans="1:37" ht="20.25" customHeight="1">
      <c r="A96" s="15" t="s">
        <v>3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42" t="s">
        <v>3</v>
      </c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t="s">
        <v>77</v>
      </c>
    </row>
    <row r="97" spans="1:37" ht="20.25" customHeight="1">
      <c r="A97" s="13" t="s">
        <v>63</v>
      </c>
      <c r="B97" s="26">
        <v>4.9000000000000004</v>
      </c>
      <c r="C97" s="26">
        <v>1.53</v>
      </c>
      <c r="D97" s="26">
        <v>0.1</v>
      </c>
      <c r="E97" s="27">
        <v>2.2999999999999998</v>
      </c>
      <c r="F97" s="26">
        <v>0.74</v>
      </c>
      <c r="G97" s="26">
        <v>0.56999999999999995</v>
      </c>
      <c r="H97" s="27">
        <v>46.4</v>
      </c>
      <c r="I97" s="26">
        <v>0.18</v>
      </c>
      <c r="J97" s="26">
        <v>7.0000000000000007E-2</v>
      </c>
      <c r="K97" s="26">
        <v>9.1999999999999993</v>
      </c>
      <c r="L97" s="26">
        <v>0.55000000000000004</v>
      </c>
      <c r="M97" s="26">
        <v>0.22</v>
      </c>
      <c r="N97" s="43" t="s">
        <v>63</v>
      </c>
      <c r="O97" s="49">
        <v>53</v>
      </c>
      <c r="P97" s="49">
        <v>13.48</v>
      </c>
      <c r="Q97" s="49">
        <v>83.39</v>
      </c>
      <c r="R97" s="49">
        <v>14.67</v>
      </c>
      <c r="S97" s="49">
        <v>128.69999999999999</v>
      </c>
      <c r="T97" s="49">
        <v>79</v>
      </c>
      <c r="U97" s="49">
        <v>440</v>
      </c>
      <c r="V97" s="49">
        <v>97</v>
      </c>
      <c r="W97" s="49">
        <v>8</v>
      </c>
      <c r="X97" s="49">
        <v>6</v>
      </c>
      <c r="Y97" s="49">
        <v>13</v>
      </c>
      <c r="Z97" s="49">
        <v>329.3</v>
      </c>
      <c r="AA97" s="49">
        <v>137</v>
      </c>
      <c r="AB97" s="49">
        <v>61.39</v>
      </c>
      <c r="AC97" t="s">
        <v>87</v>
      </c>
      <c r="AD97">
        <v>27</v>
      </c>
      <c r="AE97">
        <v>146</v>
      </c>
      <c r="AF97">
        <v>37</v>
      </c>
      <c r="AG97">
        <v>9.8000000000000007</v>
      </c>
      <c r="AH97">
        <v>1.1000000000000001</v>
      </c>
      <c r="AI97">
        <v>45.3</v>
      </c>
      <c r="AJ97">
        <v>3.6</v>
      </c>
      <c r="AK97">
        <v>269.8</v>
      </c>
    </row>
    <row r="98" spans="1:37" ht="20.25" customHeight="1">
      <c r="A98" s="13" t="s">
        <v>59</v>
      </c>
      <c r="B98" s="28">
        <v>14.7</v>
      </c>
      <c r="C98" s="26">
        <v>2.4700000000000002</v>
      </c>
      <c r="D98" s="26">
        <v>0.16</v>
      </c>
      <c r="E98" s="27">
        <v>10.1</v>
      </c>
      <c r="F98" s="26">
        <v>1.48</v>
      </c>
      <c r="G98" s="26">
        <v>0.86</v>
      </c>
      <c r="H98" s="27">
        <v>55.5</v>
      </c>
      <c r="I98" s="26">
        <v>0.3</v>
      </c>
      <c r="J98" s="26">
        <v>0.53</v>
      </c>
      <c r="K98" s="28">
        <v>30</v>
      </c>
      <c r="L98" s="26">
        <v>1.07</v>
      </c>
      <c r="M98" s="26">
        <v>0.64</v>
      </c>
      <c r="N98" s="43" t="s">
        <v>59</v>
      </c>
      <c r="O98" s="49">
        <v>66</v>
      </c>
      <c r="P98" s="49">
        <v>21.13</v>
      </c>
      <c r="Q98" s="49">
        <v>149.9</v>
      </c>
      <c r="R98" s="49">
        <v>24.44</v>
      </c>
      <c r="S98" s="49">
        <v>190.2</v>
      </c>
      <c r="T98" s="49">
        <v>108</v>
      </c>
      <c r="U98" s="49">
        <v>703</v>
      </c>
      <c r="V98" s="49">
        <v>124</v>
      </c>
      <c r="W98" s="49">
        <v>12</v>
      </c>
      <c r="X98" s="49">
        <v>12</v>
      </c>
      <c r="Y98" s="49">
        <v>18</v>
      </c>
      <c r="Z98" s="49">
        <v>512.79999999999995</v>
      </c>
      <c r="AA98" s="49">
        <v>224.4</v>
      </c>
      <c r="AB98" s="49">
        <v>170.9</v>
      </c>
      <c r="AC98" t="s">
        <v>88</v>
      </c>
      <c r="AD98">
        <v>53</v>
      </c>
      <c r="AE98">
        <v>205</v>
      </c>
      <c r="AF98">
        <v>103</v>
      </c>
      <c r="AG98">
        <v>22</v>
      </c>
      <c r="AH98">
        <v>5.9</v>
      </c>
      <c r="AI98">
        <v>82.8</v>
      </c>
      <c r="AJ98">
        <v>5.6</v>
      </c>
      <c r="AK98">
        <v>382.6</v>
      </c>
    </row>
    <row r="99" spans="1:37" ht="20.25" customHeight="1">
      <c r="A99" s="13" t="s">
        <v>56</v>
      </c>
      <c r="B99" s="26">
        <v>2.4</v>
      </c>
      <c r="C99" s="26">
        <v>0.41</v>
      </c>
      <c r="D99" s="26">
        <v>0.01</v>
      </c>
      <c r="E99" s="27">
        <v>0.7</v>
      </c>
      <c r="F99" s="26">
        <v>0.28000000000000003</v>
      </c>
      <c r="G99" s="26">
        <v>0.09</v>
      </c>
      <c r="H99" s="27">
        <v>21.9</v>
      </c>
      <c r="I99" s="26">
        <v>0.03</v>
      </c>
      <c r="J99" s="26">
        <v>0.04</v>
      </c>
      <c r="K99" s="26">
        <v>2</v>
      </c>
      <c r="L99" s="26">
        <v>0.11</v>
      </c>
      <c r="M99" s="26">
        <v>0.1</v>
      </c>
      <c r="N99" s="43" t="s">
        <v>56</v>
      </c>
      <c r="O99" s="49">
        <v>39</v>
      </c>
      <c r="P99" s="49">
        <v>4.07</v>
      </c>
      <c r="Q99" s="49">
        <v>26.48</v>
      </c>
      <c r="R99" s="49">
        <v>12.53</v>
      </c>
      <c r="S99" s="49">
        <v>40.36</v>
      </c>
      <c r="T99" s="49">
        <v>7</v>
      </c>
      <c r="U99" s="49">
        <v>29</v>
      </c>
      <c r="V99" s="49">
        <v>38</v>
      </c>
      <c r="W99" s="49">
        <v>3</v>
      </c>
      <c r="X99" s="49">
        <v>2</v>
      </c>
      <c r="Y99" s="49">
        <v>8</v>
      </c>
      <c r="Z99" s="49">
        <v>144.69999999999999</v>
      </c>
      <c r="AA99" s="49">
        <v>67.14</v>
      </c>
      <c r="AB99" s="49">
        <v>20.99</v>
      </c>
      <c r="AC99" t="s">
        <v>89</v>
      </c>
      <c r="AD99">
        <v>14</v>
      </c>
      <c r="AE99">
        <v>62</v>
      </c>
      <c r="AF99">
        <v>18</v>
      </c>
      <c r="AG99">
        <v>3</v>
      </c>
      <c r="AH99">
        <v>0</v>
      </c>
      <c r="AI99">
        <v>22.8</v>
      </c>
      <c r="AJ99">
        <v>1.8</v>
      </c>
      <c r="AK99">
        <v>207.6</v>
      </c>
    </row>
    <row r="100" spans="1:37" ht="20.25" customHeight="1">
      <c r="A100" s="16" t="s">
        <v>46</v>
      </c>
      <c r="B100" s="29">
        <v>39</v>
      </c>
      <c r="C100" s="29">
        <v>39</v>
      </c>
      <c r="D100" s="29">
        <v>39</v>
      </c>
      <c r="E100" s="29">
        <v>39</v>
      </c>
      <c r="F100" s="29">
        <v>39</v>
      </c>
      <c r="G100" s="29">
        <v>39</v>
      </c>
      <c r="H100" s="29">
        <v>39</v>
      </c>
      <c r="I100" s="29">
        <v>39</v>
      </c>
      <c r="J100" s="29">
        <v>38</v>
      </c>
      <c r="K100" s="29">
        <v>39</v>
      </c>
      <c r="L100" s="29">
        <v>39</v>
      </c>
      <c r="M100" s="29">
        <v>39</v>
      </c>
      <c r="N100" s="44" t="s">
        <v>46</v>
      </c>
      <c r="O100" s="49">
        <v>17</v>
      </c>
      <c r="P100" s="49">
        <v>39</v>
      </c>
      <c r="Q100" s="49">
        <v>39</v>
      </c>
      <c r="R100" s="49">
        <v>39</v>
      </c>
      <c r="S100" s="49">
        <v>39</v>
      </c>
      <c r="T100" s="49">
        <v>17</v>
      </c>
      <c r="U100" s="49">
        <v>39</v>
      </c>
      <c r="V100" s="49">
        <v>17</v>
      </c>
      <c r="W100" s="49">
        <v>17</v>
      </c>
      <c r="X100" s="49">
        <v>17</v>
      </c>
      <c r="Y100" s="49">
        <v>17</v>
      </c>
      <c r="Z100" s="49">
        <v>39</v>
      </c>
      <c r="AA100" s="49">
        <v>39</v>
      </c>
      <c r="AB100" s="49">
        <v>39</v>
      </c>
      <c r="AC100" t="s">
        <v>46</v>
      </c>
      <c r="AD100">
        <v>14</v>
      </c>
      <c r="AE100">
        <v>14</v>
      </c>
      <c r="AF100">
        <v>14</v>
      </c>
      <c r="AG100">
        <v>14</v>
      </c>
      <c r="AH100">
        <v>14</v>
      </c>
      <c r="AI100">
        <v>14</v>
      </c>
      <c r="AJ100">
        <v>14</v>
      </c>
      <c r="AK100">
        <v>14</v>
      </c>
    </row>
    <row r="101" spans="1:37" ht="20.25" customHeight="1">
      <c r="A101" s="16" t="s">
        <v>58</v>
      </c>
      <c r="B101" s="26">
        <v>3.2</v>
      </c>
      <c r="C101" s="26">
        <v>0.43</v>
      </c>
      <c r="D101" s="26">
        <v>0.03</v>
      </c>
      <c r="E101" s="27">
        <v>1.6</v>
      </c>
      <c r="F101" s="26">
        <v>0.25</v>
      </c>
      <c r="G101" s="26">
        <v>0.2</v>
      </c>
      <c r="H101" s="27">
        <v>8</v>
      </c>
      <c r="I101" s="26">
        <v>7.0000000000000007E-2</v>
      </c>
      <c r="J101" s="26">
        <v>0.08</v>
      </c>
      <c r="K101" s="26">
        <v>7.4</v>
      </c>
      <c r="L101" s="26">
        <v>0.24</v>
      </c>
      <c r="M101" s="26">
        <v>0.13</v>
      </c>
      <c r="N101" s="44" t="s">
        <v>74</v>
      </c>
      <c r="O101" s="49">
        <v>9</v>
      </c>
      <c r="P101" s="49">
        <v>4.17</v>
      </c>
      <c r="Q101" s="49">
        <v>26.98</v>
      </c>
      <c r="R101" s="49">
        <v>1.83</v>
      </c>
      <c r="S101" s="49">
        <v>37.130000000000003</v>
      </c>
      <c r="T101" s="49">
        <v>26</v>
      </c>
      <c r="U101" s="49">
        <v>160</v>
      </c>
      <c r="V101" s="49">
        <v>26</v>
      </c>
      <c r="W101" s="49">
        <v>2</v>
      </c>
      <c r="X101" s="49">
        <v>3</v>
      </c>
      <c r="Y101" s="49">
        <v>3</v>
      </c>
      <c r="Z101" s="49">
        <v>94.58</v>
      </c>
      <c r="AA101" s="49">
        <v>36.78</v>
      </c>
      <c r="AB101" s="49">
        <v>36.130000000000003</v>
      </c>
      <c r="AC101" t="s">
        <v>90</v>
      </c>
      <c r="AD101">
        <v>11</v>
      </c>
      <c r="AE101">
        <v>55</v>
      </c>
      <c r="AF101">
        <v>21</v>
      </c>
      <c r="AG101">
        <v>5.2</v>
      </c>
      <c r="AH101">
        <v>1.6</v>
      </c>
      <c r="AI101">
        <v>19.899999999999999</v>
      </c>
      <c r="AJ101">
        <v>1.2</v>
      </c>
      <c r="AK101">
        <v>49.7</v>
      </c>
    </row>
    <row r="102" spans="1:37" ht="20.25" customHeight="1">
      <c r="A102" s="15" t="s">
        <v>4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42" t="s">
        <v>4</v>
      </c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t="s">
        <v>3</v>
      </c>
    </row>
    <row r="103" spans="1:37" ht="20.25" customHeight="1">
      <c r="A103" s="13" t="s">
        <v>63</v>
      </c>
      <c r="B103" s="26">
        <v>5.4</v>
      </c>
      <c r="C103" s="26">
        <v>0.81</v>
      </c>
      <c r="D103" s="26">
        <v>0.04</v>
      </c>
      <c r="E103" s="27">
        <v>2.1</v>
      </c>
      <c r="F103" s="26">
        <v>0.45</v>
      </c>
      <c r="G103" s="26">
        <v>0.1</v>
      </c>
      <c r="H103" s="27">
        <v>50.1</v>
      </c>
      <c r="I103" s="34">
        <v>7.0000000000000007E-2</v>
      </c>
      <c r="J103" s="26">
        <v>0.06</v>
      </c>
      <c r="K103" s="26">
        <v>7.7</v>
      </c>
      <c r="L103" s="26">
        <v>0.04</v>
      </c>
      <c r="M103" s="26">
        <v>0.24</v>
      </c>
      <c r="N103" s="43" t="s">
        <v>63</v>
      </c>
      <c r="O103" s="49">
        <v>70</v>
      </c>
      <c r="P103" s="49">
        <v>37.49</v>
      </c>
      <c r="Q103" s="49">
        <v>55.34</v>
      </c>
      <c r="R103" s="49">
        <v>16.16</v>
      </c>
      <c r="S103" s="49">
        <v>71.680000000000007</v>
      </c>
      <c r="T103" s="49">
        <v>70</v>
      </c>
      <c r="U103" s="49">
        <v>98</v>
      </c>
      <c r="V103" s="49">
        <v>58</v>
      </c>
      <c r="W103" s="49">
        <v>6</v>
      </c>
      <c r="X103" s="49">
        <v>5</v>
      </c>
      <c r="Y103" s="49">
        <v>13</v>
      </c>
      <c r="Z103" s="49">
        <v>245.4</v>
      </c>
      <c r="AA103" s="49">
        <v>84.78</v>
      </c>
      <c r="AB103" s="49">
        <v>63.07</v>
      </c>
      <c r="AC103" t="s">
        <v>87</v>
      </c>
      <c r="AD103">
        <v>44</v>
      </c>
      <c r="AE103">
        <v>51</v>
      </c>
      <c r="AF103">
        <v>58</v>
      </c>
      <c r="AG103">
        <v>12.1</v>
      </c>
      <c r="AH103">
        <v>3.7</v>
      </c>
      <c r="AI103">
        <v>20.9</v>
      </c>
      <c r="AJ103">
        <v>7.1</v>
      </c>
      <c r="AK103">
        <v>196.3</v>
      </c>
    </row>
    <row r="104" spans="1:37" ht="20.25" customHeight="1">
      <c r="A104" s="13" t="s">
        <v>59</v>
      </c>
      <c r="B104" s="28">
        <v>13</v>
      </c>
      <c r="C104" s="26">
        <v>4.09</v>
      </c>
      <c r="D104" s="26">
        <v>0.12</v>
      </c>
      <c r="E104" s="27">
        <v>5.6</v>
      </c>
      <c r="F104" s="26">
        <v>1.01</v>
      </c>
      <c r="G104" s="26">
        <v>0.4</v>
      </c>
      <c r="H104" s="27">
        <v>61.1</v>
      </c>
      <c r="I104" s="34">
        <v>0.19</v>
      </c>
      <c r="J104" s="26">
        <v>0.1</v>
      </c>
      <c r="K104" s="28">
        <v>19.7</v>
      </c>
      <c r="L104" s="26">
        <v>0.19</v>
      </c>
      <c r="M104" s="26">
        <v>0.56000000000000005</v>
      </c>
      <c r="N104" s="43" t="s">
        <v>59</v>
      </c>
      <c r="O104" s="49">
        <v>90</v>
      </c>
      <c r="P104" s="49">
        <v>114.6</v>
      </c>
      <c r="Q104" s="49">
        <v>102.8</v>
      </c>
      <c r="R104" s="49">
        <v>27.88</v>
      </c>
      <c r="S104" s="49">
        <v>120.4</v>
      </c>
      <c r="T104" s="49">
        <v>125</v>
      </c>
      <c r="U104" s="49">
        <v>233</v>
      </c>
      <c r="V104" s="49">
        <v>79</v>
      </c>
      <c r="W104" s="49">
        <v>12</v>
      </c>
      <c r="X104" s="49">
        <v>8</v>
      </c>
      <c r="Y104" s="49">
        <v>52</v>
      </c>
      <c r="Z104" s="49">
        <v>532.79999999999995</v>
      </c>
      <c r="AA104" s="49">
        <v>123.5</v>
      </c>
      <c r="AB104" s="49">
        <v>136.4</v>
      </c>
      <c r="AC104" t="s">
        <v>88</v>
      </c>
      <c r="AD104">
        <v>58</v>
      </c>
      <c r="AE104">
        <v>106</v>
      </c>
      <c r="AF104">
        <v>92</v>
      </c>
      <c r="AG104">
        <v>24.7</v>
      </c>
      <c r="AH104">
        <v>6.5</v>
      </c>
      <c r="AI104">
        <v>34.799999999999997</v>
      </c>
      <c r="AJ104">
        <v>13.4</v>
      </c>
      <c r="AK104">
        <v>335.3</v>
      </c>
    </row>
    <row r="105" spans="1:37" ht="20.25" customHeight="1">
      <c r="A105" s="13" t="s">
        <v>56</v>
      </c>
      <c r="B105" s="26">
        <v>0.8</v>
      </c>
      <c r="C105" s="26">
        <v>0.03</v>
      </c>
      <c r="D105" s="26">
        <v>0.01</v>
      </c>
      <c r="E105" s="27">
        <v>0.1</v>
      </c>
      <c r="F105" s="26">
        <v>0.02</v>
      </c>
      <c r="G105" s="26">
        <v>0.04</v>
      </c>
      <c r="H105" s="27">
        <v>36.4</v>
      </c>
      <c r="I105" s="26">
        <v>0.01</v>
      </c>
      <c r="J105" s="26">
        <v>0.03</v>
      </c>
      <c r="K105" s="26">
        <v>0.9</v>
      </c>
      <c r="L105" s="26">
        <v>0.02</v>
      </c>
      <c r="M105" s="26">
        <v>0.04</v>
      </c>
      <c r="N105" s="43" t="s">
        <v>56</v>
      </c>
      <c r="O105" s="49">
        <v>48</v>
      </c>
      <c r="P105" s="49">
        <v>0</v>
      </c>
      <c r="Q105" s="49">
        <v>22.24</v>
      </c>
      <c r="R105" s="49">
        <v>14.11</v>
      </c>
      <c r="S105" s="49">
        <v>39.22</v>
      </c>
      <c r="T105" s="49">
        <v>9</v>
      </c>
      <c r="U105" s="49">
        <v>41</v>
      </c>
      <c r="V105" s="49">
        <v>32</v>
      </c>
      <c r="W105" s="49">
        <v>3</v>
      </c>
      <c r="X105" s="49">
        <v>0</v>
      </c>
      <c r="Y105" s="49">
        <v>4</v>
      </c>
      <c r="Z105" s="49">
        <v>91.59</v>
      </c>
      <c r="AA105" s="49">
        <v>64.099999999999994</v>
      </c>
      <c r="AB105" s="49">
        <v>11.16</v>
      </c>
      <c r="AC105" t="s">
        <v>89</v>
      </c>
      <c r="AD105">
        <v>29</v>
      </c>
      <c r="AE105">
        <v>8</v>
      </c>
      <c r="AF105">
        <v>39</v>
      </c>
      <c r="AG105">
        <v>4.0999999999999996</v>
      </c>
      <c r="AH105">
        <v>1.4</v>
      </c>
      <c r="AI105">
        <v>6.9</v>
      </c>
      <c r="AJ105">
        <v>1.6</v>
      </c>
      <c r="AK105">
        <v>89.9</v>
      </c>
    </row>
    <row r="106" spans="1:37" ht="20.25" customHeight="1">
      <c r="A106" s="16" t="s">
        <v>46</v>
      </c>
      <c r="B106" s="29">
        <v>19</v>
      </c>
      <c r="C106" s="29">
        <v>19</v>
      </c>
      <c r="D106" s="29">
        <v>19</v>
      </c>
      <c r="E106" s="29">
        <v>19</v>
      </c>
      <c r="F106" s="29">
        <v>19</v>
      </c>
      <c r="G106" s="29">
        <v>19</v>
      </c>
      <c r="H106" s="29">
        <v>19</v>
      </c>
      <c r="I106" s="29">
        <v>19</v>
      </c>
      <c r="J106" s="29">
        <v>19</v>
      </c>
      <c r="K106" s="29">
        <v>19</v>
      </c>
      <c r="L106" s="29">
        <v>19</v>
      </c>
      <c r="M106" s="29">
        <v>19</v>
      </c>
      <c r="N106" s="44" t="s">
        <v>46</v>
      </c>
      <c r="O106" s="49">
        <v>8</v>
      </c>
      <c r="P106" s="49">
        <v>19</v>
      </c>
      <c r="Q106" s="49">
        <v>19</v>
      </c>
      <c r="R106" s="49">
        <v>19</v>
      </c>
      <c r="S106" s="49">
        <v>19</v>
      </c>
      <c r="T106" s="49">
        <v>8</v>
      </c>
      <c r="U106" s="49">
        <v>19</v>
      </c>
      <c r="V106" s="49">
        <v>8</v>
      </c>
      <c r="W106" s="49">
        <v>8</v>
      </c>
      <c r="X106" s="49">
        <v>8</v>
      </c>
      <c r="Y106" s="49">
        <v>8</v>
      </c>
      <c r="Z106" s="49">
        <v>19</v>
      </c>
      <c r="AA106" s="49">
        <v>19</v>
      </c>
      <c r="AB106" s="49">
        <v>19</v>
      </c>
      <c r="AC106" t="s">
        <v>46</v>
      </c>
      <c r="AD106">
        <v>39</v>
      </c>
      <c r="AE106">
        <v>39</v>
      </c>
      <c r="AF106">
        <v>39</v>
      </c>
      <c r="AG106">
        <v>39</v>
      </c>
      <c r="AH106">
        <v>39</v>
      </c>
      <c r="AI106">
        <v>39</v>
      </c>
      <c r="AJ106">
        <v>39</v>
      </c>
      <c r="AK106">
        <v>39</v>
      </c>
    </row>
    <row r="107" spans="1:37" ht="20.25" customHeight="1">
      <c r="A107" s="16" t="s">
        <v>58</v>
      </c>
      <c r="B107" s="26">
        <v>3</v>
      </c>
      <c r="C107" s="26">
        <v>1.34</v>
      </c>
      <c r="D107" s="26">
        <v>0.03</v>
      </c>
      <c r="E107" s="27">
        <v>1.2</v>
      </c>
      <c r="F107" s="26">
        <v>0.31</v>
      </c>
      <c r="G107" s="26">
        <v>0.08</v>
      </c>
      <c r="H107" s="27">
        <v>7.1</v>
      </c>
      <c r="I107" s="34">
        <v>7.0000000000000007E-2</v>
      </c>
      <c r="J107" s="26">
        <v>0.02</v>
      </c>
      <c r="K107" s="26">
        <v>5.8</v>
      </c>
      <c r="L107" s="26">
        <v>0.05</v>
      </c>
      <c r="M107" s="26">
        <v>0.13</v>
      </c>
      <c r="N107" s="44" t="s">
        <v>74</v>
      </c>
      <c r="O107" s="49">
        <v>16</v>
      </c>
      <c r="P107" s="49">
        <v>32.35</v>
      </c>
      <c r="Q107" s="49">
        <v>23.62</v>
      </c>
      <c r="R107" s="49">
        <v>3.01</v>
      </c>
      <c r="S107" s="49">
        <v>26.89</v>
      </c>
      <c r="T107" s="49">
        <v>42</v>
      </c>
      <c r="U107" s="49">
        <v>53</v>
      </c>
      <c r="V107" s="49">
        <v>16</v>
      </c>
      <c r="W107" s="49">
        <v>4</v>
      </c>
      <c r="X107" s="49">
        <v>2</v>
      </c>
      <c r="Y107" s="49">
        <v>16</v>
      </c>
      <c r="Z107" s="49">
        <v>111.4</v>
      </c>
      <c r="AA107" s="49">
        <v>17.440000000000001</v>
      </c>
      <c r="AB107" s="49">
        <v>35.869999999999997</v>
      </c>
      <c r="AC107" t="s">
        <v>90</v>
      </c>
      <c r="AD107">
        <v>7</v>
      </c>
      <c r="AE107">
        <v>24</v>
      </c>
      <c r="AF107">
        <v>14</v>
      </c>
      <c r="AG107">
        <v>5.0999999999999996</v>
      </c>
      <c r="AH107">
        <v>1.3</v>
      </c>
      <c r="AI107">
        <v>7.4</v>
      </c>
      <c r="AJ107">
        <v>2.8</v>
      </c>
      <c r="AK107">
        <v>61.3</v>
      </c>
    </row>
    <row r="108" spans="1:37" ht="20.25" customHeight="1">
      <c r="A108" s="15" t="s">
        <v>77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42" t="s">
        <v>77</v>
      </c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t="s">
        <v>4</v>
      </c>
    </row>
    <row r="109" spans="1:37" ht="20.25" customHeight="1">
      <c r="A109" s="13" t="s">
        <v>63</v>
      </c>
      <c r="B109" s="28">
        <v>16.600000000000001</v>
      </c>
      <c r="C109" s="26">
        <v>0.46</v>
      </c>
      <c r="D109" s="26">
        <v>0.04</v>
      </c>
      <c r="E109" s="27">
        <v>16.7</v>
      </c>
      <c r="F109" s="26">
        <v>0.28000000000000003</v>
      </c>
      <c r="G109" s="26">
        <v>7.0000000000000007E-2</v>
      </c>
      <c r="H109" s="27">
        <v>11</v>
      </c>
      <c r="I109" s="34">
        <v>0.02</v>
      </c>
      <c r="J109" s="26">
        <v>0.04</v>
      </c>
      <c r="K109" s="28">
        <v>31.8</v>
      </c>
      <c r="L109" s="26">
        <v>0.04</v>
      </c>
      <c r="M109" s="26">
        <v>0.76</v>
      </c>
      <c r="N109" s="43" t="s">
        <v>63</v>
      </c>
      <c r="O109" s="49">
        <v>28</v>
      </c>
      <c r="P109" s="49">
        <v>6.59</v>
      </c>
      <c r="Q109" s="49">
        <v>51.18</v>
      </c>
      <c r="R109" s="49">
        <v>55.51</v>
      </c>
      <c r="S109" s="49">
        <v>72.69</v>
      </c>
      <c r="T109" s="49">
        <v>7</v>
      </c>
      <c r="U109" s="49">
        <v>63</v>
      </c>
      <c r="V109" s="49">
        <v>49</v>
      </c>
      <c r="W109" s="49">
        <v>23</v>
      </c>
      <c r="X109" s="49">
        <v>16</v>
      </c>
      <c r="Y109" s="49">
        <v>7</v>
      </c>
      <c r="Z109" s="49">
        <v>512.70000000000005</v>
      </c>
      <c r="AA109" s="49">
        <v>66.13</v>
      </c>
      <c r="AB109" s="49">
        <v>197.8</v>
      </c>
      <c r="AC109" t="s">
        <v>87</v>
      </c>
      <c r="AD109">
        <v>54</v>
      </c>
      <c r="AE109">
        <v>80</v>
      </c>
      <c r="AF109">
        <v>66</v>
      </c>
      <c r="AG109">
        <v>17.7</v>
      </c>
      <c r="AH109">
        <v>4.3</v>
      </c>
      <c r="AI109">
        <v>21.6</v>
      </c>
      <c r="AJ109">
        <v>3.8</v>
      </c>
      <c r="AK109">
        <v>246.7</v>
      </c>
    </row>
    <row r="110" spans="1:37" ht="20.25" customHeight="1">
      <c r="A110" s="13" t="s">
        <v>59</v>
      </c>
      <c r="B110" s="28">
        <v>23.9</v>
      </c>
      <c r="C110" s="26">
        <v>1.76</v>
      </c>
      <c r="D110" s="26">
        <v>0.1</v>
      </c>
      <c r="E110" s="27">
        <v>37.5</v>
      </c>
      <c r="F110" s="26">
        <v>0.59</v>
      </c>
      <c r="G110" s="26">
        <v>0.25</v>
      </c>
      <c r="H110" s="27">
        <v>46.3</v>
      </c>
      <c r="I110" s="34">
        <v>7.0000000000000007E-2</v>
      </c>
      <c r="J110" s="26">
        <v>0.15</v>
      </c>
      <c r="K110" s="28">
        <v>55</v>
      </c>
      <c r="L110" s="26">
        <v>0.2</v>
      </c>
      <c r="M110" s="26">
        <v>1.17</v>
      </c>
      <c r="N110" s="43" t="s">
        <v>59</v>
      </c>
      <c r="O110" s="49">
        <v>28</v>
      </c>
      <c r="P110" s="49">
        <v>21.85</v>
      </c>
      <c r="Q110" s="49">
        <v>83.41</v>
      </c>
      <c r="R110" s="49">
        <v>119.1</v>
      </c>
      <c r="S110" s="49">
        <v>138.9</v>
      </c>
      <c r="T110" s="49">
        <v>7</v>
      </c>
      <c r="U110" s="49">
        <v>266</v>
      </c>
      <c r="V110" s="49">
        <v>54</v>
      </c>
      <c r="W110" s="49">
        <v>26</v>
      </c>
      <c r="X110" s="49">
        <v>18</v>
      </c>
      <c r="Y110" s="49">
        <v>7</v>
      </c>
      <c r="Z110" s="49">
        <v>1471</v>
      </c>
      <c r="AA110" s="49">
        <v>123.3</v>
      </c>
      <c r="AB110" s="49">
        <v>263.89999999999998</v>
      </c>
      <c r="AC110" t="s">
        <v>88</v>
      </c>
      <c r="AD110">
        <v>92</v>
      </c>
      <c r="AE110">
        <v>178</v>
      </c>
      <c r="AF110">
        <v>121</v>
      </c>
      <c r="AG110">
        <v>30.7</v>
      </c>
      <c r="AH110">
        <v>10.1</v>
      </c>
      <c r="AI110">
        <v>37.6</v>
      </c>
      <c r="AJ110">
        <v>8.5</v>
      </c>
      <c r="AK110">
        <v>477.9</v>
      </c>
    </row>
    <row r="111" spans="1:37" ht="20.25" customHeight="1">
      <c r="A111" s="13" t="s">
        <v>56</v>
      </c>
      <c r="B111" s="26">
        <v>4.7</v>
      </c>
      <c r="C111" s="26">
        <v>0.06</v>
      </c>
      <c r="D111" s="26">
        <v>0.01</v>
      </c>
      <c r="E111" s="27">
        <v>2.4</v>
      </c>
      <c r="F111" s="26">
        <v>0.1</v>
      </c>
      <c r="G111" s="26">
        <v>0.02</v>
      </c>
      <c r="H111" s="27">
        <v>0.7</v>
      </c>
      <c r="I111" s="34">
        <v>0.01</v>
      </c>
      <c r="J111" s="26">
        <v>0.01</v>
      </c>
      <c r="K111" s="28">
        <v>13.1</v>
      </c>
      <c r="L111" s="26">
        <v>0.01</v>
      </c>
      <c r="M111" s="26">
        <v>0.23</v>
      </c>
      <c r="N111" s="43" t="s">
        <v>85</v>
      </c>
      <c r="O111" s="49">
        <v>27</v>
      </c>
      <c r="P111" s="49">
        <v>0</v>
      </c>
      <c r="Q111" s="49">
        <v>18.170000000000002</v>
      </c>
      <c r="R111" s="49">
        <v>17.11</v>
      </c>
      <c r="S111" s="49">
        <v>39.299999999999997</v>
      </c>
      <c r="T111" s="49">
        <v>7</v>
      </c>
      <c r="U111" s="49">
        <v>5.5</v>
      </c>
      <c r="V111" s="49">
        <v>44</v>
      </c>
      <c r="W111" s="49">
        <v>19</v>
      </c>
      <c r="X111" s="49">
        <v>13</v>
      </c>
      <c r="Y111" s="49">
        <v>6</v>
      </c>
      <c r="Z111" s="49">
        <v>172.4</v>
      </c>
      <c r="AA111" s="49">
        <v>42.67</v>
      </c>
      <c r="AB111" s="49">
        <v>61.88</v>
      </c>
      <c r="AC111" t="s">
        <v>89</v>
      </c>
      <c r="AD111">
        <v>30</v>
      </c>
      <c r="AE111">
        <v>14</v>
      </c>
      <c r="AF111">
        <v>26</v>
      </c>
      <c r="AG111">
        <v>6</v>
      </c>
      <c r="AH111">
        <v>1.5</v>
      </c>
      <c r="AI111">
        <v>6.9</v>
      </c>
      <c r="AJ111">
        <v>1.4</v>
      </c>
      <c r="AK111">
        <v>85.7</v>
      </c>
    </row>
    <row r="112" spans="1:37" ht="20.25" customHeight="1">
      <c r="A112" s="16" t="s">
        <v>46</v>
      </c>
      <c r="B112" s="29">
        <v>15</v>
      </c>
      <c r="C112" s="29">
        <v>15</v>
      </c>
      <c r="D112" s="33">
        <v>9</v>
      </c>
      <c r="E112" s="29">
        <v>15</v>
      </c>
      <c r="F112" s="29">
        <v>15</v>
      </c>
      <c r="G112" s="29">
        <v>15</v>
      </c>
      <c r="H112" s="29">
        <v>15</v>
      </c>
      <c r="I112" s="29">
        <v>15</v>
      </c>
      <c r="J112" s="29">
        <v>15</v>
      </c>
      <c r="K112" s="29">
        <v>15</v>
      </c>
      <c r="L112" s="29">
        <v>12</v>
      </c>
      <c r="M112" s="29">
        <v>15</v>
      </c>
      <c r="N112" s="44" t="s">
        <v>46</v>
      </c>
      <c r="O112" s="49">
        <v>2</v>
      </c>
      <c r="P112" s="49">
        <v>14</v>
      </c>
      <c r="Q112" s="49">
        <v>15</v>
      </c>
      <c r="R112" s="49">
        <v>15</v>
      </c>
      <c r="S112" s="49">
        <v>15</v>
      </c>
      <c r="T112" s="49">
        <v>2</v>
      </c>
      <c r="U112" s="49">
        <v>15</v>
      </c>
      <c r="V112" s="49">
        <v>2</v>
      </c>
      <c r="W112" s="49">
        <v>2</v>
      </c>
      <c r="X112" s="49">
        <v>2</v>
      </c>
      <c r="Y112" s="49">
        <v>2</v>
      </c>
      <c r="Z112" s="49">
        <v>15</v>
      </c>
      <c r="AA112" s="49">
        <v>15</v>
      </c>
      <c r="AB112" s="49">
        <v>15</v>
      </c>
      <c r="AC112" t="s">
        <v>46</v>
      </c>
      <c r="AD112">
        <v>19</v>
      </c>
      <c r="AE112">
        <v>19</v>
      </c>
      <c r="AF112">
        <v>19</v>
      </c>
      <c r="AG112">
        <v>19</v>
      </c>
      <c r="AH112">
        <v>19</v>
      </c>
      <c r="AI112">
        <v>19</v>
      </c>
      <c r="AJ112">
        <v>19</v>
      </c>
      <c r="AK112">
        <v>19</v>
      </c>
    </row>
    <row r="113" spans="1:37" ht="20.25" customHeight="1" thickBot="1">
      <c r="A113" s="38" t="s">
        <v>58</v>
      </c>
      <c r="B113" s="35">
        <v>5.2</v>
      </c>
      <c r="C113" s="35">
        <v>0.51</v>
      </c>
      <c r="D113" s="35">
        <v>0.03</v>
      </c>
      <c r="E113" s="36">
        <v>10.8</v>
      </c>
      <c r="F113" s="35">
        <v>0.15</v>
      </c>
      <c r="G113" s="35">
        <v>0.06</v>
      </c>
      <c r="H113" s="36">
        <v>13.9</v>
      </c>
      <c r="I113" s="35">
        <v>0.02</v>
      </c>
      <c r="J113" s="35">
        <v>0.03</v>
      </c>
      <c r="K113" s="37">
        <v>16.3</v>
      </c>
      <c r="L113" s="35">
        <v>0.06</v>
      </c>
      <c r="M113" s="35">
        <v>0.26</v>
      </c>
      <c r="N113" s="44" t="s">
        <v>74</v>
      </c>
      <c r="O113" s="49">
        <v>1</v>
      </c>
      <c r="P113" s="49">
        <v>6.85</v>
      </c>
      <c r="Q113" s="49">
        <v>18.07</v>
      </c>
      <c r="R113" s="49">
        <v>29.33</v>
      </c>
      <c r="S113" s="49">
        <v>32.200000000000003</v>
      </c>
      <c r="T113" s="49">
        <v>0</v>
      </c>
      <c r="U113" s="49">
        <v>90</v>
      </c>
      <c r="V113" s="49">
        <v>7</v>
      </c>
      <c r="W113" s="49">
        <v>5</v>
      </c>
      <c r="X113" s="49">
        <v>4</v>
      </c>
      <c r="Y113" s="49">
        <v>1</v>
      </c>
      <c r="Z113" s="49">
        <v>379</v>
      </c>
      <c r="AA113" s="49">
        <v>28</v>
      </c>
      <c r="AB113" s="49">
        <v>59</v>
      </c>
      <c r="AD113" s="49">
        <v>14</v>
      </c>
      <c r="AE113" s="49">
        <v>49</v>
      </c>
      <c r="AF113" s="49">
        <v>24</v>
      </c>
      <c r="AG113" s="49">
        <v>7.3</v>
      </c>
      <c r="AH113" s="49">
        <v>2</v>
      </c>
      <c r="AI113" s="49">
        <v>8.6999999999999993</v>
      </c>
      <c r="AJ113" s="49">
        <v>1.8</v>
      </c>
      <c r="AK113" s="49">
        <v>106.6</v>
      </c>
    </row>
    <row r="114" spans="1:37" ht="15.7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51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37" ht="15.7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51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37" ht="15.7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51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37" ht="15.7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51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37" ht="15.7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51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37" ht="15.7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51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37" ht="15.7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51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37" ht="15.7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51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37" ht="15.7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51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37"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37">
      <c r="AA124" s="22"/>
      <c r="AB124" s="22"/>
    </row>
    <row r="125" spans="1:37">
      <c r="AA125" s="22"/>
      <c r="AB125" s="22"/>
    </row>
    <row r="126" spans="1:37">
      <c r="AA126" s="22"/>
      <c r="AB126" s="22"/>
    </row>
    <row r="127" spans="1:37">
      <c r="AA127" s="22"/>
      <c r="AB127" s="22"/>
    </row>
    <row r="128" spans="1:37">
      <c r="AA128" s="22"/>
      <c r="AB128" s="22"/>
    </row>
    <row r="129" spans="27:28">
      <c r="AA129" s="22"/>
      <c r="AB129" s="22"/>
    </row>
    <row r="130" spans="27:28">
      <c r="AA130" s="22"/>
      <c r="AB130" s="22"/>
    </row>
  </sheetData>
  <printOptions gridLines="1"/>
  <pageMargins left="0.7" right="0.7" top="0.75" bottom="0.75" header="0.3" footer="0.3"/>
  <pageSetup orientation="portrait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E40"/>
  <sheetViews>
    <sheetView workbookViewId="0">
      <pane xSplit="2" ySplit="1" topLeftCell="AR23" activePane="bottomRight" state="frozen"/>
      <selection pane="topRight" activeCell="C1" sqref="C1"/>
      <selection pane="bottomLeft" activeCell="A2" sqref="A2"/>
      <selection pane="bottomRight" activeCell="A22" sqref="A22:BD39"/>
    </sheetView>
  </sheetViews>
  <sheetFormatPr defaultRowHeight="15"/>
  <cols>
    <col min="1" max="1" width="21.7109375" customWidth="1"/>
  </cols>
  <sheetData>
    <row r="1" spans="1:38">
      <c r="C1" t="s">
        <v>40</v>
      </c>
      <c r="D1" t="s">
        <v>13</v>
      </c>
      <c r="E1" t="s">
        <v>51</v>
      </c>
      <c r="F1" t="s">
        <v>9</v>
      </c>
      <c r="G1" t="s">
        <v>52</v>
      </c>
      <c r="H1" t="s">
        <v>53</v>
      </c>
      <c r="I1" t="s">
        <v>8</v>
      </c>
      <c r="J1" t="s">
        <v>54</v>
      </c>
      <c r="K1" t="s">
        <v>11</v>
      </c>
      <c r="L1" t="s">
        <v>41</v>
      </c>
      <c r="M1" t="s">
        <v>55</v>
      </c>
      <c r="N1" t="s">
        <v>42</v>
      </c>
      <c r="O1" t="s">
        <v>104</v>
      </c>
      <c r="P1" t="s">
        <v>78</v>
      </c>
      <c r="Q1" t="s">
        <v>79</v>
      </c>
      <c r="R1" t="s">
        <v>14</v>
      </c>
      <c r="S1" t="s">
        <v>15</v>
      </c>
      <c r="T1" t="s">
        <v>16</v>
      </c>
      <c r="U1" t="s">
        <v>17</v>
      </c>
      <c r="V1" t="s">
        <v>19</v>
      </c>
      <c r="W1" t="s">
        <v>20</v>
      </c>
      <c r="X1" t="s">
        <v>21</v>
      </c>
      <c r="Y1" t="s">
        <v>22</v>
      </c>
      <c r="Z1" t="s">
        <v>80</v>
      </c>
      <c r="AA1" t="s">
        <v>23</v>
      </c>
      <c r="AB1" t="s">
        <v>25</v>
      </c>
      <c r="AC1" t="s">
        <v>26</v>
      </c>
      <c r="AE1" t="s">
        <v>5</v>
      </c>
      <c r="AF1" t="s">
        <v>6</v>
      </c>
      <c r="AG1" t="s">
        <v>28</v>
      </c>
      <c r="AH1" t="s">
        <v>29</v>
      </c>
      <c r="AI1" t="s">
        <v>30</v>
      </c>
      <c r="AJ1" t="s">
        <v>31</v>
      </c>
      <c r="AK1" t="s">
        <v>33</v>
      </c>
      <c r="AL1" t="s">
        <v>94</v>
      </c>
    </row>
    <row r="2" spans="1:38">
      <c r="A2" t="s">
        <v>2</v>
      </c>
      <c r="B2" t="s">
        <v>63</v>
      </c>
      <c r="C2" s="2">
        <v>3.4</v>
      </c>
      <c r="D2">
        <v>1.88</v>
      </c>
      <c r="E2">
        <v>7.0000000000000007E-2</v>
      </c>
      <c r="F2" s="2">
        <v>1.4</v>
      </c>
      <c r="G2">
        <v>0.46</v>
      </c>
      <c r="H2">
        <v>0.41</v>
      </c>
      <c r="I2">
        <v>52.3</v>
      </c>
      <c r="J2">
        <v>0.12</v>
      </c>
      <c r="K2">
        <v>7.0000000000000007E-2</v>
      </c>
      <c r="L2">
        <v>4.5</v>
      </c>
      <c r="M2">
        <v>0.34</v>
      </c>
      <c r="N2">
        <v>0.14000000000000001</v>
      </c>
      <c r="O2" s="2">
        <f>SUM(C2:N2)</f>
        <v>65.089999999999989</v>
      </c>
      <c r="P2">
        <v>61</v>
      </c>
      <c r="Q2">
        <v>17.32</v>
      </c>
      <c r="R2">
        <v>77.39</v>
      </c>
      <c r="S2">
        <v>14.95</v>
      </c>
      <c r="T2">
        <v>138.80000000000001</v>
      </c>
      <c r="U2">
        <v>73</v>
      </c>
      <c r="V2">
        <v>342</v>
      </c>
      <c r="W2">
        <v>57</v>
      </c>
      <c r="X2">
        <v>8</v>
      </c>
      <c r="Y2">
        <v>6</v>
      </c>
      <c r="Z2">
        <v>12</v>
      </c>
      <c r="AA2">
        <v>330.8</v>
      </c>
      <c r="AB2">
        <v>115.3</v>
      </c>
      <c r="AC2">
        <v>43.17</v>
      </c>
      <c r="AE2">
        <v>53</v>
      </c>
      <c r="AF2">
        <v>74</v>
      </c>
      <c r="AG2">
        <v>54</v>
      </c>
      <c r="AH2">
        <v>13.9</v>
      </c>
      <c r="AI2">
        <v>3.3</v>
      </c>
      <c r="AJ2">
        <v>19.2</v>
      </c>
      <c r="AK2">
        <v>5.0999999999999996</v>
      </c>
      <c r="AL2">
        <v>221.6</v>
      </c>
    </row>
    <row r="3" spans="1:38">
      <c r="A3" t="s">
        <v>64</v>
      </c>
      <c r="B3" t="s">
        <v>63</v>
      </c>
      <c r="C3" s="2">
        <v>4.7</v>
      </c>
      <c r="D3">
        <v>1.62</v>
      </c>
      <c r="E3">
        <v>7.0000000000000007E-2</v>
      </c>
      <c r="F3" s="2">
        <v>2.7</v>
      </c>
      <c r="G3">
        <v>1.59</v>
      </c>
      <c r="H3">
        <v>0.33</v>
      </c>
      <c r="I3">
        <v>49.2</v>
      </c>
      <c r="J3">
        <v>0.23</v>
      </c>
      <c r="K3">
        <v>0.08</v>
      </c>
      <c r="L3">
        <v>5</v>
      </c>
      <c r="M3">
        <v>0.22</v>
      </c>
      <c r="N3">
        <v>0.16</v>
      </c>
      <c r="O3" s="2">
        <f t="shared" ref="O3:O19" si="0">SUM(C3:N3)</f>
        <v>65.899999999999991</v>
      </c>
      <c r="P3">
        <v>39</v>
      </c>
      <c r="Q3">
        <v>14.13</v>
      </c>
      <c r="R3">
        <v>95.06</v>
      </c>
      <c r="S3">
        <v>14.5</v>
      </c>
      <c r="T3">
        <v>89.5</v>
      </c>
      <c r="U3">
        <v>43</v>
      </c>
      <c r="V3">
        <v>132</v>
      </c>
      <c r="W3">
        <v>41</v>
      </c>
      <c r="X3">
        <v>9</v>
      </c>
      <c r="Y3">
        <v>4</v>
      </c>
      <c r="Z3">
        <v>10</v>
      </c>
      <c r="AA3">
        <v>200.5</v>
      </c>
      <c r="AB3">
        <v>97.53</v>
      </c>
      <c r="AC3">
        <v>38.270000000000003</v>
      </c>
      <c r="AE3">
        <v>52</v>
      </c>
      <c r="AF3">
        <v>55</v>
      </c>
      <c r="AG3">
        <v>90</v>
      </c>
      <c r="AH3">
        <v>22.7</v>
      </c>
      <c r="AI3">
        <v>6.5</v>
      </c>
      <c r="AJ3">
        <v>24.8</v>
      </c>
      <c r="AK3">
        <v>6.9</v>
      </c>
      <c r="AL3">
        <v>257.89999999999998</v>
      </c>
    </row>
    <row r="4" spans="1:38">
      <c r="A4" t="s">
        <v>60</v>
      </c>
      <c r="B4" t="s">
        <v>63</v>
      </c>
      <c r="C4" s="2">
        <v>24</v>
      </c>
      <c r="D4">
        <v>0.21</v>
      </c>
      <c r="E4">
        <v>0.02</v>
      </c>
      <c r="F4" s="2">
        <v>7.5</v>
      </c>
      <c r="G4">
        <v>0.36</v>
      </c>
      <c r="H4">
        <v>0.04</v>
      </c>
      <c r="I4">
        <v>9.8000000000000007</v>
      </c>
      <c r="J4">
        <v>0.04</v>
      </c>
      <c r="K4">
        <v>0.02</v>
      </c>
      <c r="L4">
        <v>38.799999999999997</v>
      </c>
      <c r="M4">
        <v>0.02</v>
      </c>
      <c r="N4">
        <v>1.41</v>
      </c>
      <c r="O4" s="2">
        <f t="shared" si="0"/>
        <v>82.22</v>
      </c>
      <c r="P4" t="s">
        <v>97</v>
      </c>
      <c r="Q4">
        <v>17.14</v>
      </c>
      <c r="R4">
        <v>40.049999999999997</v>
      </c>
      <c r="S4">
        <v>23.65</v>
      </c>
      <c r="T4">
        <v>50.42</v>
      </c>
      <c r="U4" t="s">
        <v>97</v>
      </c>
      <c r="V4">
        <v>22</v>
      </c>
      <c r="W4" t="s">
        <v>97</v>
      </c>
      <c r="X4" t="s">
        <v>97</v>
      </c>
      <c r="Y4" t="s">
        <v>97</v>
      </c>
      <c r="Z4" t="s">
        <v>97</v>
      </c>
      <c r="AA4">
        <v>261</v>
      </c>
      <c r="AB4">
        <v>49.7</v>
      </c>
      <c r="AC4">
        <v>257.5</v>
      </c>
      <c r="AE4">
        <v>21</v>
      </c>
      <c r="AF4">
        <v>227</v>
      </c>
      <c r="AG4">
        <v>26</v>
      </c>
      <c r="AH4">
        <v>5</v>
      </c>
      <c r="AI4">
        <v>0.6</v>
      </c>
      <c r="AJ4">
        <v>23.2</v>
      </c>
      <c r="AK4">
        <v>2.4</v>
      </c>
      <c r="AL4">
        <v>304.5</v>
      </c>
    </row>
    <row r="5" spans="1:38">
      <c r="A5" t="s">
        <v>65</v>
      </c>
      <c r="B5" t="s">
        <v>63</v>
      </c>
      <c r="C5" s="2">
        <v>21.5</v>
      </c>
      <c r="D5">
        <v>0.02</v>
      </c>
      <c r="E5">
        <v>0.01</v>
      </c>
      <c r="F5" s="2">
        <v>6</v>
      </c>
      <c r="G5">
        <v>0.14000000000000001</v>
      </c>
      <c r="H5">
        <v>0.02</v>
      </c>
      <c r="I5">
        <v>0.6</v>
      </c>
      <c r="J5">
        <v>0.01</v>
      </c>
      <c r="K5">
        <v>0.02</v>
      </c>
      <c r="L5">
        <v>57.7</v>
      </c>
      <c r="M5">
        <v>0.02</v>
      </c>
      <c r="N5">
        <v>0.96</v>
      </c>
      <c r="O5" s="2">
        <f t="shared" si="0"/>
        <v>87</v>
      </c>
      <c r="P5">
        <v>2</v>
      </c>
      <c r="Q5">
        <v>65.02</v>
      </c>
      <c r="R5">
        <v>17.87</v>
      </c>
      <c r="S5">
        <v>40.159999999999997</v>
      </c>
      <c r="T5">
        <v>25.26</v>
      </c>
      <c r="U5">
        <v>2</v>
      </c>
      <c r="V5">
        <v>2.7</v>
      </c>
      <c r="W5">
        <v>10</v>
      </c>
      <c r="X5">
        <v>14</v>
      </c>
      <c r="Y5">
        <v>14</v>
      </c>
      <c r="Z5">
        <v>3</v>
      </c>
      <c r="AA5">
        <v>136.6</v>
      </c>
      <c r="AB5">
        <v>42.76</v>
      </c>
      <c r="AC5">
        <v>193</v>
      </c>
      <c r="AE5">
        <v>9</v>
      </c>
      <c r="AF5">
        <v>28</v>
      </c>
      <c r="AG5">
        <v>12</v>
      </c>
      <c r="AH5">
        <v>0.7</v>
      </c>
      <c r="AI5">
        <v>0.2</v>
      </c>
      <c r="AJ5">
        <v>7.9</v>
      </c>
      <c r="AK5">
        <v>0.7</v>
      </c>
      <c r="AL5">
        <v>57.9</v>
      </c>
    </row>
    <row r="6" spans="1:38">
      <c r="A6" t="s">
        <v>61</v>
      </c>
      <c r="B6" t="s">
        <v>63</v>
      </c>
      <c r="C6" s="2">
        <v>3.2</v>
      </c>
      <c r="D6">
        <v>1.0900000000000001</v>
      </c>
      <c r="E6">
        <v>0.09</v>
      </c>
      <c r="F6" s="2">
        <v>5.0999999999999996</v>
      </c>
      <c r="G6">
        <v>3.72</v>
      </c>
      <c r="H6">
        <v>7.0000000000000007E-2</v>
      </c>
      <c r="I6">
        <v>49.1</v>
      </c>
      <c r="J6">
        <v>0.19</v>
      </c>
      <c r="K6">
        <v>0.16</v>
      </c>
      <c r="L6">
        <v>3.1</v>
      </c>
      <c r="M6">
        <v>0.09</v>
      </c>
      <c r="N6">
        <v>0.16</v>
      </c>
      <c r="O6" s="2">
        <f t="shared" si="0"/>
        <v>66.069999999999993</v>
      </c>
      <c r="P6" t="s">
        <v>97</v>
      </c>
      <c r="Q6">
        <v>13.83</v>
      </c>
      <c r="R6">
        <v>118.7</v>
      </c>
      <c r="S6">
        <v>15.16</v>
      </c>
      <c r="T6">
        <v>158.69999999999999</v>
      </c>
      <c r="U6" t="s">
        <v>97</v>
      </c>
      <c r="V6">
        <v>112</v>
      </c>
      <c r="W6" t="s">
        <v>97</v>
      </c>
      <c r="X6" t="s">
        <v>97</v>
      </c>
      <c r="Y6" t="s">
        <v>97</v>
      </c>
      <c r="Z6" t="s">
        <v>97</v>
      </c>
      <c r="AA6">
        <v>122.6</v>
      </c>
      <c r="AB6">
        <v>120.7</v>
      </c>
      <c r="AC6">
        <v>33.26</v>
      </c>
      <c r="AE6">
        <v>37</v>
      </c>
      <c r="AF6">
        <v>116</v>
      </c>
      <c r="AG6">
        <v>34</v>
      </c>
      <c r="AH6">
        <v>13.7</v>
      </c>
      <c r="AI6">
        <v>2.2000000000000002</v>
      </c>
      <c r="AJ6">
        <v>20.7</v>
      </c>
      <c r="AK6">
        <v>2.6</v>
      </c>
      <c r="AL6">
        <v>225.3</v>
      </c>
    </row>
    <row r="7" spans="1:38">
      <c r="A7" t="s">
        <v>66</v>
      </c>
      <c r="B7" t="s">
        <v>63</v>
      </c>
      <c r="C7" s="2">
        <v>4.2</v>
      </c>
      <c r="D7">
        <v>4.6500000000000004</v>
      </c>
      <c r="E7">
        <v>0.04</v>
      </c>
      <c r="F7" s="2">
        <v>4.8</v>
      </c>
      <c r="G7">
        <v>2.2799999999999998</v>
      </c>
      <c r="H7">
        <v>0.03</v>
      </c>
      <c r="I7">
        <v>41.8</v>
      </c>
      <c r="J7">
        <v>0.08</v>
      </c>
      <c r="K7">
        <v>0.19</v>
      </c>
      <c r="L7">
        <v>11.4</v>
      </c>
      <c r="M7">
        <v>0.08</v>
      </c>
      <c r="N7">
        <v>0.23</v>
      </c>
      <c r="O7" s="2">
        <f t="shared" si="0"/>
        <v>69.78</v>
      </c>
      <c r="P7" t="s">
        <v>97</v>
      </c>
      <c r="Q7">
        <v>13.67</v>
      </c>
      <c r="R7">
        <v>131</v>
      </c>
      <c r="S7">
        <v>16.329999999999998</v>
      </c>
      <c r="T7">
        <v>131.19999999999999</v>
      </c>
      <c r="U7" t="s">
        <v>97</v>
      </c>
      <c r="V7">
        <v>59</v>
      </c>
      <c r="W7" t="s">
        <v>97</v>
      </c>
      <c r="X7" t="s">
        <v>97</v>
      </c>
      <c r="Y7" t="s">
        <v>97</v>
      </c>
      <c r="Z7" t="s">
        <v>97</v>
      </c>
      <c r="AA7">
        <v>1154</v>
      </c>
      <c r="AB7">
        <v>122.3</v>
      </c>
      <c r="AC7">
        <v>46.89</v>
      </c>
      <c r="AE7">
        <v>29</v>
      </c>
      <c r="AF7">
        <v>52</v>
      </c>
      <c r="AG7">
        <v>27</v>
      </c>
      <c r="AH7">
        <v>8.5</v>
      </c>
      <c r="AI7">
        <v>1.7</v>
      </c>
      <c r="AJ7">
        <v>23.7</v>
      </c>
      <c r="AK7">
        <v>5.8</v>
      </c>
      <c r="AL7">
        <v>146.19999999999999</v>
      </c>
    </row>
    <row r="8" spans="1:38">
      <c r="A8" t="s">
        <v>67</v>
      </c>
      <c r="B8" t="s">
        <v>68</v>
      </c>
      <c r="C8" s="2">
        <v>19.600000000000001</v>
      </c>
      <c r="D8">
        <v>0.23</v>
      </c>
      <c r="E8">
        <v>0.01</v>
      </c>
      <c r="F8" s="2">
        <v>13.4</v>
      </c>
      <c r="G8">
        <v>0.18</v>
      </c>
      <c r="H8">
        <v>0.01</v>
      </c>
      <c r="I8">
        <v>1.8</v>
      </c>
      <c r="J8">
        <v>0.01</v>
      </c>
      <c r="K8">
        <v>0.02</v>
      </c>
      <c r="L8">
        <v>47.8</v>
      </c>
      <c r="M8">
        <v>0.01</v>
      </c>
      <c r="N8">
        <v>0.97</v>
      </c>
      <c r="O8" s="2">
        <f t="shared" si="0"/>
        <v>84.04</v>
      </c>
      <c r="P8">
        <v>50</v>
      </c>
      <c r="Q8">
        <v>0.55000000000000004</v>
      </c>
      <c r="R8">
        <v>20.05</v>
      </c>
      <c r="S8">
        <v>37.1</v>
      </c>
      <c r="T8">
        <v>32.549999999999997</v>
      </c>
      <c r="U8">
        <v>32</v>
      </c>
      <c r="V8">
        <v>1.8</v>
      </c>
      <c r="W8">
        <v>57</v>
      </c>
      <c r="X8">
        <v>14</v>
      </c>
      <c r="Y8">
        <v>9</v>
      </c>
      <c r="Z8">
        <v>5</v>
      </c>
      <c r="AA8">
        <v>286.7</v>
      </c>
      <c r="AB8">
        <v>44.93</v>
      </c>
      <c r="AC8">
        <v>209.1</v>
      </c>
      <c r="AE8">
        <v>11</v>
      </c>
      <c r="AF8">
        <v>35</v>
      </c>
      <c r="AG8">
        <v>11</v>
      </c>
      <c r="AH8">
        <v>1.5</v>
      </c>
      <c r="AI8">
        <v>0</v>
      </c>
      <c r="AJ8">
        <v>31</v>
      </c>
      <c r="AK8">
        <v>1.5</v>
      </c>
      <c r="AL8">
        <v>91.4</v>
      </c>
    </row>
    <row r="9" spans="1:38">
      <c r="A9" t="s">
        <v>69</v>
      </c>
      <c r="B9" t="s">
        <v>68</v>
      </c>
      <c r="C9" s="2">
        <v>5.7</v>
      </c>
      <c r="D9">
        <v>0.09</v>
      </c>
      <c r="E9">
        <v>0.01</v>
      </c>
      <c r="F9" s="2">
        <v>46.6</v>
      </c>
      <c r="G9">
        <v>0.21</v>
      </c>
      <c r="H9">
        <v>0.03</v>
      </c>
      <c r="I9">
        <v>4.8</v>
      </c>
      <c r="J9">
        <v>0.02</v>
      </c>
      <c r="K9">
        <v>0.39</v>
      </c>
      <c r="L9">
        <v>9.6999999999999993</v>
      </c>
      <c r="M9">
        <v>0.03</v>
      </c>
      <c r="N9">
        <v>0.25</v>
      </c>
      <c r="O9" s="2">
        <f t="shared" si="0"/>
        <v>67.83</v>
      </c>
      <c r="P9">
        <v>333</v>
      </c>
      <c r="Q9">
        <v>17.41</v>
      </c>
      <c r="R9">
        <v>50.19</v>
      </c>
      <c r="S9">
        <v>23.04</v>
      </c>
      <c r="T9">
        <v>190.3</v>
      </c>
      <c r="U9">
        <v>120</v>
      </c>
      <c r="V9">
        <v>324</v>
      </c>
      <c r="W9">
        <v>112</v>
      </c>
      <c r="X9">
        <v>16</v>
      </c>
      <c r="Y9">
        <v>5</v>
      </c>
      <c r="Z9">
        <v>20</v>
      </c>
      <c r="AA9">
        <v>864.4</v>
      </c>
      <c r="AB9">
        <v>191.1</v>
      </c>
      <c r="AC9">
        <v>118.8</v>
      </c>
      <c r="AE9">
        <v>17</v>
      </c>
      <c r="AF9">
        <v>64</v>
      </c>
      <c r="AG9">
        <v>20</v>
      </c>
      <c r="AH9">
        <v>12.4</v>
      </c>
      <c r="AI9">
        <v>0</v>
      </c>
      <c r="AJ9">
        <v>93.5</v>
      </c>
      <c r="AK9">
        <v>6.5</v>
      </c>
      <c r="AL9">
        <v>213.6</v>
      </c>
    </row>
    <row r="10" spans="1:38">
      <c r="A10" t="s">
        <v>70</v>
      </c>
      <c r="B10" t="s">
        <v>68</v>
      </c>
      <c r="C10" s="2">
        <v>2.7</v>
      </c>
      <c r="D10">
        <v>1.02</v>
      </c>
      <c r="E10">
        <v>0.05</v>
      </c>
      <c r="F10" s="2">
        <v>0.9</v>
      </c>
      <c r="G10">
        <v>0.67</v>
      </c>
      <c r="H10">
        <v>0.54</v>
      </c>
      <c r="I10">
        <v>54.1</v>
      </c>
      <c r="J10">
        <v>0.15</v>
      </c>
      <c r="K10">
        <v>0.09</v>
      </c>
      <c r="L10">
        <v>4.2</v>
      </c>
      <c r="M10">
        <v>0.18</v>
      </c>
      <c r="N10">
        <v>0.13</v>
      </c>
      <c r="O10" s="2">
        <f t="shared" si="0"/>
        <v>64.73</v>
      </c>
      <c r="P10" t="s">
        <v>97</v>
      </c>
      <c r="Q10">
        <v>61.58</v>
      </c>
      <c r="R10">
        <v>75.27</v>
      </c>
      <c r="S10">
        <v>14.14</v>
      </c>
      <c r="T10">
        <v>91.63</v>
      </c>
      <c r="U10" t="s">
        <v>97</v>
      </c>
      <c r="V10">
        <v>198</v>
      </c>
      <c r="W10" t="s">
        <v>97</v>
      </c>
      <c r="X10" t="s">
        <v>84</v>
      </c>
      <c r="Y10" t="s">
        <v>84</v>
      </c>
      <c r="Z10" t="s">
        <v>84</v>
      </c>
      <c r="AA10">
        <v>171.4</v>
      </c>
      <c r="AB10">
        <v>86.47</v>
      </c>
      <c r="AC10">
        <v>58.97</v>
      </c>
      <c r="AE10">
        <v>40</v>
      </c>
      <c r="AF10">
        <v>29</v>
      </c>
      <c r="AG10">
        <v>52</v>
      </c>
      <c r="AH10">
        <v>14.8</v>
      </c>
      <c r="AI10">
        <v>3.5</v>
      </c>
      <c r="AJ10">
        <v>17.3</v>
      </c>
      <c r="AK10">
        <v>4.4000000000000004</v>
      </c>
      <c r="AL10">
        <v>160.9</v>
      </c>
    </row>
    <row r="11" spans="1:38">
      <c r="A11" t="s">
        <v>71</v>
      </c>
      <c r="B11" t="s">
        <v>68</v>
      </c>
      <c r="C11" s="2">
        <v>6.3</v>
      </c>
      <c r="D11">
        <v>2.16</v>
      </c>
      <c r="E11">
        <v>0.09</v>
      </c>
      <c r="F11" s="2">
        <v>3</v>
      </c>
      <c r="G11">
        <v>1.74</v>
      </c>
      <c r="H11">
        <v>7.0000000000000007E-2</v>
      </c>
      <c r="I11">
        <v>44.1</v>
      </c>
      <c r="J11">
        <v>0.31</v>
      </c>
      <c r="K11">
        <v>7.0000000000000007E-2</v>
      </c>
      <c r="L11">
        <v>11.2</v>
      </c>
      <c r="M11">
        <v>0.06</v>
      </c>
      <c r="N11">
        <v>0.28999999999999998</v>
      </c>
      <c r="O11" s="2">
        <f t="shared" si="0"/>
        <v>69.390000000000015</v>
      </c>
      <c r="P11" t="s">
        <v>97</v>
      </c>
      <c r="Q11">
        <v>13.16</v>
      </c>
      <c r="R11">
        <v>73.540000000000006</v>
      </c>
      <c r="S11">
        <v>16.36</v>
      </c>
      <c r="T11">
        <v>112.7</v>
      </c>
      <c r="U11" t="s">
        <v>97</v>
      </c>
      <c r="V11">
        <v>62</v>
      </c>
      <c r="W11" t="s">
        <v>97</v>
      </c>
      <c r="X11" t="s">
        <v>84</v>
      </c>
      <c r="Y11" t="s">
        <v>84</v>
      </c>
      <c r="Z11" t="s">
        <v>84</v>
      </c>
      <c r="AA11">
        <v>509.4</v>
      </c>
      <c r="AB11">
        <v>79.650000000000006</v>
      </c>
      <c r="AC11">
        <v>62.94</v>
      </c>
      <c r="AE11">
        <v>36</v>
      </c>
      <c r="AF11">
        <v>117</v>
      </c>
      <c r="AG11">
        <v>36</v>
      </c>
      <c r="AH11">
        <v>9.6999999999999993</v>
      </c>
      <c r="AI11">
        <v>2</v>
      </c>
      <c r="AJ11">
        <v>16.399999999999999</v>
      </c>
      <c r="AK11">
        <v>2.8</v>
      </c>
      <c r="AL11">
        <v>220</v>
      </c>
    </row>
    <row r="12" spans="1:38">
      <c r="A12" t="s">
        <v>62</v>
      </c>
      <c r="B12" t="s">
        <v>63</v>
      </c>
      <c r="C12" s="2">
        <v>23.4</v>
      </c>
      <c r="D12">
        <v>0.14000000000000001</v>
      </c>
      <c r="E12">
        <v>0.01</v>
      </c>
      <c r="F12" s="2">
        <v>12.5</v>
      </c>
      <c r="G12">
        <v>0.3</v>
      </c>
      <c r="H12">
        <v>0.03</v>
      </c>
      <c r="I12">
        <v>5</v>
      </c>
      <c r="J12">
        <v>0.02</v>
      </c>
      <c r="K12">
        <v>0.02</v>
      </c>
      <c r="L12">
        <v>38.799999999999997</v>
      </c>
      <c r="M12">
        <v>0.02</v>
      </c>
      <c r="N12">
        <v>1.2</v>
      </c>
      <c r="O12" s="2">
        <f t="shared" si="0"/>
        <v>81.44</v>
      </c>
      <c r="P12">
        <v>52</v>
      </c>
      <c r="Q12">
        <v>4.6100000000000003</v>
      </c>
      <c r="R12">
        <v>41.7</v>
      </c>
      <c r="S12">
        <v>40.700000000000003</v>
      </c>
      <c r="T12">
        <v>43.52</v>
      </c>
      <c r="U12">
        <v>5</v>
      </c>
      <c r="V12">
        <v>13</v>
      </c>
      <c r="W12">
        <v>51</v>
      </c>
      <c r="X12">
        <v>24</v>
      </c>
      <c r="Y12">
        <v>17</v>
      </c>
      <c r="Z12">
        <v>6</v>
      </c>
      <c r="AA12">
        <v>301.7</v>
      </c>
      <c r="AB12">
        <v>50.95</v>
      </c>
      <c r="AC12">
        <v>243.6</v>
      </c>
      <c r="AE12">
        <v>22</v>
      </c>
      <c r="AF12">
        <v>158</v>
      </c>
      <c r="AG12">
        <v>30</v>
      </c>
      <c r="AH12">
        <v>7.3</v>
      </c>
      <c r="AI12">
        <v>1.1000000000000001</v>
      </c>
      <c r="AJ12">
        <v>29.6</v>
      </c>
      <c r="AK12">
        <v>2.8</v>
      </c>
      <c r="AL12">
        <v>251.6</v>
      </c>
    </row>
    <row r="13" spans="1:38">
      <c r="A13" t="s">
        <v>72</v>
      </c>
      <c r="B13" t="s">
        <v>63</v>
      </c>
      <c r="C13" s="2">
        <v>4.9000000000000004</v>
      </c>
      <c r="D13">
        <v>0.66</v>
      </c>
      <c r="E13">
        <v>0.09</v>
      </c>
      <c r="F13" s="2">
        <v>6.6</v>
      </c>
      <c r="G13">
        <v>3.01</v>
      </c>
      <c r="H13">
        <v>0.04</v>
      </c>
      <c r="I13">
        <v>45.5</v>
      </c>
      <c r="J13">
        <v>0.16</v>
      </c>
      <c r="K13">
        <v>0.16</v>
      </c>
      <c r="L13">
        <v>5.3</v>
      </c>
      <c r="M13">
        <v>0.12</v>
      </c>
      <c r="N13">
        <v>0.26</v>
      </c>
      <c r="O13" s="2">
        <f t="shared" si="0"/>
        <v>66.8</v>
      </c>
      <c r="P13">
        <v>12</v>
      </c>
      <c r="Q13">
        <v>10.47</v>
      </c>
      <c r="R13">
        <v>169.2</v>
      </c>
      <c r="S13">
        <v>15.94</v>
      </c>
      <c r="T13">
        <v>168.5</v>
      </c>
      <c r="U13">
        <v>17</v>
      </c>
      <c r="V13">
        <v>90</v>
      </c>
      <c r="W13">
        <v>56</v>
      </c>
      <c r="X13">
        <v>15</v>
      </c>
      <c r="Y13">
        <v>8</v>
      </c>
      <c r="Z13">
        <v>10</v>
      </c>
      <c r="AA13">
        <v>360.3</v>
      </c>
      <c r="AB13">
        <v>136.19999999999999</v>
      </c>
      <c r="AC13">
        <v>62.58</v>
      </c>
      <c r="AE13">
        <v>38</v>
      </c>
      <c r="AF13">
        <v>170</v>
      </c>
      <c r="AG13">
        <v>41</v>
      </c>
      <c r="AH13">
        <v>12.5</v>
      </c>
      <c r="AI13">
        <v>2.2999999999999998</v>
      </c>
      <c r="AJ13">
        <v>25.5</v>
      </c>
      <c r="AK13">
        <v>4.4000000000000004</v>
      </c>
      <c r="AL13">
        <v>294.2</v>
      </c>
    </row>
    <row r="14" spans="1:38">
      <c r="A14" t="s">
        <v>73</v>
      </c>
      <c r="B14" t="s">
        <v>63</v>
      </c>
      <c r="C14" s="2">
        <v>3</v>
      </c>
      <c r="D14">
        <v>0.17</v>
      </c>
      <c r="E14">
        <v>0.03</v>
      </c>
      <c r="F14" s="2">
        <v>2.7</v>
      </c>
      <c r="G14">
        <v>0.35</v>
      </c>
      <c r="H14">
        <v>7.0000000000000007E-2</v>
      </c>
      <c r="I14">
        <v>54.8</v>
      </c>
      <c r="J14">
        <v>7.0000000000000007E-2</v>
      </c>
      <c r="K14">
        <v>0.06</v>
      </c>
      <c r="L14">
        <v>3.4</v>
      </c>
      <c r="M14">
        <v>0.03</v>
      </c>
      <c r="N14">
        <v>0.19</v>
      </c>
      <c r="O14" s="2">
        <f t="shared" si="0"/>
        <v>64.87</v>
      </c>
      <c r="P14">
        <v>96</v>
      </c>
      <c r="Q14">
        <v>31.51</v>
      </c>
      <c r="R14">
        <v>23.14</v>
      </c>
      <c r="S14">
        <v>16.03</v>
      </c>
      <c r="T14">
        <v>51.66</v>
      </c>
      <c r="U14">
        <v>28</v>
      </c>
      <c r="V14">
        <v>46</v>
      </c>
      <c r="W14">
        <v>122</v>
      </c>
      <c r="X14">
        <v>4</v>
      </c>
      <c r="Y14">
        <v>6</v>
      </c>
      <c r="Z14">
        <v>7</v>
      </c>
      <c r="AA14">
        <v>397.5</v>
      </c>
      <c r="AB14">
        <v>77.19</v>
      </c>
      <c r="AC14">
        <v>35.74</v>
      </c>
      <c r="AE14">
        <v>11</v>
      </c>
      <c r="AF14">
        <v>33</v>
      </c>
      <c r="AG14">
        <v>12</v>
      </c>
      <c r="AH14">
        <v>1.1000000000000001</v>
      </c>
      <c r="AI14">
        <v>0.6</v>
      </c>
      <c r="AJ14">
        <v>1.8</v>
      </c>
      <c r="AK14">
        <v>0.5</v>
      </c>
      <c r="AL14">
        <v>58.6</v>
      </c>
    </row>
    <row r="15" spans="1:38">
      <c r="A15" t="s">
        <v>75</v>
      </c>
      <c r="B15" t="s">
        <v>63</v>
      </c>
      <c r="C15" s="2">
        <v>2.7</v>
      </c>
      <c r="D15">
        <v>0.26</v>
      </c>
      <c r="E15">
        <v>0.01</v>
      </c>
      <c r="F15" s="2">
        <v>0.9</v>
      </c>
      <c r="G15">
        <v>0.3</v>
      </c>
      <c r="H15">
        <v>0.01</v>
      </c>
      <c r="I15">
        <v>4.5</v>
      </c>
      <c r="J15">
        <v>0.02</v>
      </c>
      <c r="K15">
        <v>0.02</v>
      </c>
      <c r="L15">
        <v>85.2</v>
      </c>
      <c r="M15">
        <v>0.01</v>
      </c>
      <c r="N15">
        <v>0.15</v>
      </c>
      <c r="O15" s="2">
        <f t="shared" si="0"/>
        <v>94.080000000000013</v>
      </c>
      <c r="P15">
        <v>2</v>
      </c>
      <c r="Q15">
        <v>2.06</v>
      </c>
      <c r="R15">
        <v>53.18</v>
      </c>
      <c r="S15">
        <v>16.3</v>
      </c>
      <c r="T15">
        <v>62.92</v>
      </c>
      <c r="U15">
        <v>4</v>
      </c>
      <c r="V15">
        <v>1.2</v>
      </c>
      <c r="W15">
        <v>9</v>
      </c>
      <c r="X15">
        <v>4</v>
      </c>
      <c r="Y15">
        <v>3</v>
      </c>
      <c r="Z15">
        <v>1</v>
      </c>
      <c r="AA15">
        <v>161.4</v>
      </c>
      <c r="AB15">
        <v>42.01</v>
      </c>
      <c r="AC15">
        <v>55.64</v>
      </c>
      <c r="AE15">
        <v>77</v>
      </c>
      <c r="AF15">
        <v>292</v>
      </c>
      <c r="AG15">
        <v>213</v>
      </c>
      <c r="AH15">
        <v>68.099999999999994</v>
      </c>
      <c r="AI15">
        <v>12.8</v>
      </c>
      <c r="AJ15">
        <v>49.4</v>
      </c>
      <c r="AK15">
        <v>3.6</v>
      </c>
      <c r="AL15">
        <v>715.6</v>
      </c>
    </row>
    <row r="16" spans="1:38">
      <c r="A16" t="s">
        <v>76</v>
      </c>
      <c r="B16" t="s">
        <v>63</v>
      </c>
      <c r="C16" s="2">
        <v>2.7</v>
      </c>
      <c r="D16">
        <v>0.43</v>
      </c>
      <c r="E16">
        <v>0.06</v>
      </c>
      <c r="F16" s="2">
        <v>1.1000000000000001</v>
      </c>
      <c r="G16">
        <v>1.59</v>
      </c>
      <c r="H16">
        <v>0.06</v>
      </c>
      <c r="I16">
        <v>42.5</v>
      </c>
      <c r="J16">
        <v>0.15</v>
      </c>
      <c r="K16">
        <v>7.0000000000000007E-2</v>
      </c>
      <c r="L16">
        <v>24</v>
      </c>
      <c r="M16">
        <v>0.09</v>
      </c>
      <c r="N16">
        <v>0.1</v>
      </c>
      <c r="O16" s="2">
        <f t="shared" si="0"/>
        <v>72.849999999999994</v>
      </c>
      <c r="P16" t="s">
        <v>97</v>
      </c>
      <c r="Q16">
        <v>15.53</v>
      </c>
      <c r="R16">
        <v>149.30000000000001</v>
      </c>
      <c r="S16">
        <v>14.97</v>
      </c>
      <c r="T16">
        <v>135.19999999999999</v>
      </c>
      <c r="U16" t="s">
        <v>97</v>
      </c>
      <c r="V16">
        <v>84</v>
      </c>
      <c r="W16" t="s">
        <v>97</v>
      </c>
      <c r="X16" t="s">
        <v>84</v>
      </c>
      <c r="Y16" t="s">
        <v>84</v>
      </c>
      <c r="Z16" t="s">
        <v>84</v>
      </c>
      <c r="AA16">
        <v>251.4</v>
      </c>
      <c r="AB16">
        <v>118.1</v>
      </c>
      <c r="AC16">
        <v>33.409999999999997</v>
      </c>
      <c r="AE16">
        <v>35</v>
      </c>
      <c r="AF16">
        <v>75</v>
      </c>
      <c r="AG16">
        <v>40</v>
      </c>
      <c r="AH16">
        <v>12.4</v>
      </c>
      <c r="AI16">
        <v>2.5</v>
      </c>
      <c r="AJ16">
        <v>13.9</v>
      </c>
      <c r="AK16">
        <v>3.5</v>
      </c>
      <c r="AL16">
        <v>181.6</v>
      </c>
    </row>
    <row r="17" spans="1:57">
      <c r="A17" t="s">
        <v>3</v>
      </c>
      <c r="B17" t="s">
        <v>63</v>
      </c>
      <c r="C17" s="2">
        <v>4.9000000000000004</v>
      </c>
      <c r="D17">
        <v>1.53</v>
      </c>
      <c r="E17">
        <v>0.1</v>
      </c>
      <c r="F17" s="2">
        <v>2.2999999999999998</v>
      </c>
      <c r="G17">
        <v>0.74</v>
      </c>
      <c r="H17">
        <v>0.56999999999999995</v>
      </c>
      <c r="I17">
        <v>46.4</v>
      </c>
      <c r="J17">
        <v>0.18</v>
      </c>
      <c r="K17">
        <v>7.0000000000000007E-2</v>
      </c>
      <c r="L17">
        <v>9.1999999999999993</v>
      </c>
      <c r="M17">
        <v>0.55000000000000004</v>
      </c>
      <c r="N17">
        <v>0.22</v>
      </c>
      <c r="O17" s="2">
        <f t="shared" si="0"/>
        <v>66.759999999999991</v>
      </c>
      <c r="P17">
        <v>53</v>
      </c>
      <c r="Q17">
        <v>13.48</v>
      </c>
      <c r="R17">
        <v>83.39</v>
      </c>
      <c r="S17">
        <v>14.67</v>
      </c>
      <c r="T17">
        <v>128.69999999999999</v>
      </c>
      <c r="U17">
        <v>79</v>
      </c>
      <c r="V17">
        <v>440</v>
      </c>
      <c r="W17">
        <v>97</v>
      </c>
      <c r="X17">
        <v>8</v>
      </c>
      <c r="Y17">
        <v>6</v>
      </c>
      <c r="Z17">
        <v>13</v>
      </c>
      <c r="AA17">
        <v>329.3</v>
      </c>
      <c r="AB17">
        <v>137</v>
      </c>
      <c r="AC17">
        <v>61.39</v>
      </c>
      <c r="AE17">
        <v>27</v>
      </c>
      <c r="AF17">
        <v>146</v>
      </c>
      <c r="AG17">
        <v>37</v>
      </c>
      <c r="AH17">
        <v>9.8000000000000007</v>
      </c>
      <c r="AI17">
        <v>1.1000000000000001</v>
      </c>
      <c r="AJ17">
        <v>45.3</v>
      </c>
      <c r="AK17">
        <v>3.6</v>
      </c>
      <c r="AL17">
        <v>269.8</v>
      </c>
    </row>
    <row r="18" spans="1:57">
      <c r="A18" t="s">
        <v>4</v>
      </c>
      <c r="B18" t="s">
        <v>63</v>
      </c>
      <c r="C18" s="2">
        <v>5.4</v>
      </c>
      <c r="D18">
        <v>0.81</v>
      </c>
      <c r="E18">
        <v>0.04</v>
      </c>
      <c r="F18" s="2">
        <v>2.1</v>
      </c>
      <c r="G18">
        <v>0.45</v>
      </c>
      <c r="H18">
        <v>0.1</v>
      </c>
      <c r="I18">
        <v>50.1</v>
      </c>
      <c r="J18">
        <v>7.0000000000000007E-2</v>
      </c>
      <c r="K18">
        <v>0.06</v>
      </c>
      <c r="L18">
        <v>7.7</v>
      </c>
      <c r="M18">
        <v>0.04</v>
      </c>
      <c r="N18">
        <v>0.24</v>
      </c>
      <c r="O18" s="2">
        <f t="shared" si="0"/>
        <v>67.11</v>
      </c>
      <c r="P18">
        <v>70</v>
      </c>
      <c r="Q18">
        <v>37.49</v>
      </c>
      <c r="R18">
        <v>55.34</v>
      </c>
      <c r="S18">
        <v>16.16</v>
      </c>
      <c r="T18">
        <v>71.680000000000007</v>
      </c>
      <c r="U18">
        <v>70</v>
      </c>
      <c r="V18">
        <v>98</v>
      </c>
      <c r="W18">
        <v>58</v>
      </c>
      <c r="X18">
        <v>6</v>
      </c>
      <c r="Y18">
        <v>5</v>
      </c>
      <c r="Z18">
        <v>13</v>
      </c>
      <c r="AA18">
        <v>245.4</v>
      </c>
      <c r="AB18">
        <v>84.78</v>
      </c>
      <c r="AC18">
        <v>63.07</v>
      </c>
      <c r="AE18">
        <v>44</v>
      </c>
      <c r="AF18">
        <v>51</v>
      </c>
      <c r="AG18">
        <v>58</v>
      </c>
      <c r="AH18">
        <v>12.1</v>
      </c>
      <c r="AI18">
        <v>3.7</v>
      </c>
      <c r="AJ18">
        <v>20.9</v>
      </c>
      <c r="AK18">
        <v>7.1</v>
      </c>
      <c r="AL18">
        <v>196.3</v>
      </c>
    </row>
    <row r="19" spans="1:57">
      <c r="A19" t="s">
        <v>77</v>
      </c>
      <c r="B19" t="s">
        <v>63</v>
      </c>
      <c r="C19" s="2">
        <v>16.600000000000001</v>
      </c>
      <c r="D19">
        <v>0.46</v>
      </c>
      <c r="E19">
        <v>0.04</v>
      </c>
      <c r="F19" s="2">
        <v>16.7</v>
      </c>
      <c r="G19">
        <v>0.28000000000000003</v>
      </c>
      <c r="H19">
        <v>7.0000000000000007E-2</v>
      </c>
      <c r="I19">
        <v>11</v>
      </c>
      <c r="J19">
        <v>0.02</v>
      </c>
      <c r="K19">
        <v>0.04</v>
      </c>
      <c r="L19">
        <v>31.8</v>
      </c>
      <c r="M19">
        <v>0.04</v>
      </c>
      <c r="N19">
        <v>0.76</v>
      </c>
      <c r="O19" s="2">
        <f t="shared" si="0"/>
        <v>77.810000000000016</v>
      </c>
      <c r="P19">
        <v>28</v>
      </c>
      <c r="Q19">
        <v>6.59</v>
      </c>
      <c r="R19">
        <v>51.18</v>
      </c>
      <c r="S19">
        <v>55.51</v>
      </c>
      <c r="T19">
        <v>72.69</v>
      </c>
      <c r="U19">
        <v>7</v>
      </c>
      <c r="V19">
        <v>63</v>
      </c>
      <c r="W19">
        <v>49</v>
      </c>
      <c r="X19">
        <v>23</v>
      </c>
      <c r="Y19">
        <v>16</v>
      </c>
      <c r="Z19">
        <v>7</v>
      </c>
      <c r="AA19">
        <v>512.70000000000005</v>
      </c>
      <c r="AB19">
        <v>66.13</v>
      </c>
      <c r="AC19">
        <v>197.8</v>
      </c>
      <c r="AE19">
        <v>54</v>
      </c>
      <c r="AF19">
        <v>80</v>
      </c>
      <c r="AG19">
        <v>66</v>
      </c>
      <c r="AH19">
        <v>17.7</v>
      </c>
      <c r="AI19">
        <v>4.3</v>
      </c>
      <c r="AJ19">
        <v>21.6</v>
      </c>
      <c r="AK19">
        <v>3.8</v>
      </c>
      <c r="AL19">
        <v>246.7</v>
      </c>
    </row>
    <row r="21" spans="1:57">
      <c r="C21">
        <v>1.2911999999999999</v>
      </c>
      <c r="D21">
        <v>1.43</v>
      </c>
      <c r="E21">
        <v>1</v>
      </c>
      <c r="F21">
        <v>1</v>
      </c>
      <c r="G21">
        <v>1.3992015968063873</v>
      </c>
      <c r="H21">
        <v>1.6581653640477172</v>
      </c>
      <c r="I21">
        <v>1.2046035805626598</v>
      </c>
      <c r="J21">
        <v>1.3479773814702045</v>
      </c>
      <c r="K21">
        <v>1.6679999999999999</v>
      </c>
      <c r="L21">
        <v>2.2903225806451615</v>
      </c>
      <c r="M21" s="22"/>
      <c r="AQ21">
        <v>0.36699999999999999</v>
      </c>
      <c r="AR21">
        <v>0.95699999999999996</v>
      </c>
      <c r="AS21">
        <v>0.13700000000000001</v>
      </c>
      <c r="AT21">
        <v>0.71099999999999997</v>
      </c>
      <c r="AU21">
        <v>0.23100000000000001</v>
      </c>
      <c r="AV21">
        <v>8.6999999999999994E-2</v>
      </c>
      <c r="AW21">
        <v>0.30599999999999999</v>
      </c>
      <c r="AX21">
        <v>5.8000000000000003E-2</v>
      </c>
      <c r="AY21">
        <v>0.248</v>
      </c>
    </row>
    <row r="22" spans="1:57">
      <c r="C22" s="22" t="s">
        <v>7</v>
      </c>
      <c r="D22" s="22" t="s">
        <v>98</v>
      </c>
      <c r="E22" s="22" t="s">
        <v>99</v>
      </c>
      <c r="F22" s="22" t="s">
        <v>100</v>
      </c>
      <c r="G22" s="22" t="s">
        <v>47</v>
      </c>
      <c r="H22" s="22" t="s">
        <v>48</v>
      </c>
      <c r="I22" s="22" t="s">
        <v>101</v>
      </c>
      <c r="J22" s="22" t="s">
        <v>102</v>
      </c>
      <c r="K22" s="22" t="s">
        <v>103</v>
      </c>
      <c r="L22" s="22" t="s">
        <v>10</v>
      </c>
      <c r="M22" s="22" t="s">
        <v>12</v>
      </c>
      <c r="N22" s="22" t="s">
        <v>104</v>
      </c>
      <c r="O22" t="s">
        <v>13</v>
      </c>
      <c r="P22" t="s">
        <v>14</v>
      </c>
      <c r="Q22" t="s">
        <v>15</v>
      </c>
      <c r="R22" t="s">
        <v>16</v>
      </c>
      <c r="S22" t="s">
        <v>17</v>
      </c>
      <c r="T22" t="s">
        <v>18</v>
      </c>
      <c r="U22" t="s">
        <v>19</v>
      </c>
      <c r="V22" t="s">
        <v>20</v>
      </c>
      <c r="W22" t="s">
        <v>21</v>
      </c>
      <c r="X22" t="s">
        <v>22</v>
      </c>
      <c r="Y22" t="s">
        <v>23</v>
      </c>
      <c r="Z22" t="s">
        <v>24</v>
      </c>
      <c r="AA22" t="s">
        <v>25</v>
      </c>
      <c r="AB22" t="s">
        <v>26</v>
      </c>
      <c r="AC22" t="s">
        <v>5</v>
      </c>
      <c r="AD22" t="s">
        <v>6</v>
      </c>
      <c r="AE22" t="s">
        <v>27</v>
      </c>
      <c r="AF22" t="s">
        <v>28</v>
      </c>
      <c r="AG22" t="s">
        <v>29</v>
      </c>
      <c r="AH22" t="s">
        <v>30</v>
      </c>
      <c r="AI22" t="s">
        <v>31</v>
      </c>
      <c r="AJ22" t="s">
        <v>32</v>
      </c>
      <c r="AK22" t="s">
        <v>105</v>
      </c>
      <c r="AL22" t="s">
        <v>106</v>
      </c>
      <c r="AM22" t="s">
        <v>107</v>
      </c>
      <c r="AN22" t="s">
        <v>108</v>
      </c>
      <c r="AO22" t="s">
        <v>33</v>
      </c>
      <c r="AP22" s="55" t="s">
        <v>109</v>
      </c>
      <c r="AQ22" s="56" t="s">
        <v>110</v>
      </c>
      <c r="AR22" s="56" t="s">
        <v>111</v>
      </c>
      <c r="AS22" s="56" t="s">
        <v>112</v>
      </c>
      <c r="AT22" s="56" t="s">
        <v>113</v>
      </c>
      <c r="AU22" s="56" t="s">
        <v>114</v>
      </c>
      <c r="AV22" s="56" t="s">
        <v>115</v>
      </c>
      <c r="AW22" s="56" t="s">
        <v>116</v>
      </c>
      <c r="AX22" s="56" t="s">
        <v>117</v>
      </c>
      <c r="AY22" s="56" t="s">
        <v>118</v>
      </c>
      <c r="AZ22" t="s">
        <v>34</v>
      </c>
      <c r="BA22" t="s">
        <v>35</v>
      </c>
      <c r="BB22" t="s">
        <v>36</v>
      </c>
      <c r="BC22" t="s">
        <v>37</v>
      </c>
      <c r="BD22" t="s">
        <v>38</v>
      </c>
      <c r="BE22" t="s">
        <v>39</v>
      </c>
    </row>
    <row r="23" spans="1:57">
      <c r="A23" t="s">
        <v>73</v>
      </c>
      <c r="C23" s="3">
        <v>70.75775999999999</v>
      </c>
      <c r="D23" s="3">
        <v>3.8610000000000002</v>
      </c>
      <c r="E23" s="3">
        <v>3.4</v>
      </c>
      <c r="F23" s="3">
        <v>3</v>
      </c>
      <c r="G23" s="3">
        <v>4.197604790419162E-2</v>
      </c>
      <c r="H23" s="3">
        <v>0.11607157548334021</v>
      </c>
      <c r="I23" s="3">
        <v>0.42161125319693094</v>
      </c>
      <c r="J23" s="3">
        <v>9.4358416702914324E-2</v>
      </c>
      <c r="K23" s="3">
        <v>0.31691999999999998</v>
      </c>
      <c r="L23" s="3">
        <v>0.13741935483870968</v>
      </c>
      <c r="N23" s="3">
        <v>82.147116648126087</v>
      </c>
      <c r="O23" s="4">
        <v>1700.0000000000002</v>
      </c>
      <c r="P23" s="52">
        <v>23.14</v>
      </c>
      <c r="Q23" s="52">
        <v>16.03</v>
      </c>
      <c r="R23" s="52">
        <v>51.66</v>
      </c>
      <c r="S23" s="53">
        <v>28</v>
      </c>
      <c r="T23" s="53"/>
      <c r="U23" s="53">
        <v>46</v>
      </c>
      <c r="V23" s="53">
        <v>122</v>
      </c>
      <c r="W23" s="53">
        <v>4</v>
      </c>
      <c r="X23" s="53">
        <v>6</v>
      </c>
      <c r="Y23" s="52">
        <v>397.5</v>
      </c>
      <c r="Z23" s="53"/>
      <c r="AA23" s="52">
        <v>77.19</v>
      </c>
      <c r="AB23" s="52">
        <v>35.74</v>
      </c>
      <c r="AC23" s="58">
        <v>77</v>
      </c>
      <c r="AD23">
        <v>292</v>
      </c>
      <c r="AF23">
        <v>213</v>
      </c>
      <c r="AG23">
        <v>68.099999999999994</v>
      </c>
      <c r="AH23">
        <v>12.8</v>
      </c>
      <c r="AI23">
        <v>49.4</v>
      </c>
      <c r="AO23">
        <v>3.6</v>
      </c>
      <c r="AQ23">
        <f>AC23/AQ$21</f>
        <v>209.80926430517712</v>
      </c>
      <c r="AR23">
        <f>AD23/AR$21</f>
        <v>305.1201671891327</v>
      </c>
      <c r="AS23" s="5">
        <f>EXP((LN(AQ23)-LN(AT23))/3+LN(AT23))</f>
        <v>266.04078591074364</v>
      </c>
      <c r="AT23">
        <f>AF23/AT$21</f>
        <v>299.57805907172997</v>
      </c>
      <c r="AU23">
        <f>AG23/AU$21</f>
        <v>294.80519480519479</v>
      </c>
      <c r="AV23" s="3">
        <f>AH23/AV$21</f>
        <v>147.12643678160921</v>
      </c>
      <c r="AW23" s="3">
        <f>AI23/AW$21</f>
        <v>161.43790849673204</v>
      </c>
      <c r="AX23" s="57"/>
      <c r="AY23" s="3">
        <f>AO23/AY$21</f>
        <v>14.516129032258066</v>
      </c>
      <c r="AZ23" s="6">
        <f>AR23/((AQ23*AS23)^0.5)</f>
        <v>1.2914704457728268</v>
      </c>
      <c r="BA23" s="6">
        <f>AV23/((AU23*AW23)^0.5)</f>
        <v>0.6744043917933521</v>
      </c>
      <c r="BB23" s="6">
        <f>AQ23/AY23</f>
        <v>14.453527096578867</v>
      </c>
      <c r="BC23">
        <v>0.58520000000000005</v>
      </c>
      <c r="BD23">
        <v>0.61460000000000004</v>
      </c>
    </row>
    <row r="24" spans="1:57">
      <c r="A24" t="s">
        <v>70</v>
      </c>
      <c r="C24" s="3">
        <v>69.853920000000002</v>
      </c>
      <c r="D24" s="3">
        <v>1.2869999999999999</v>
      </c>
      <c r="E24" s="3">
        <v>4.2</v>
      </c>
      <c r="F24" s="3">
        <v>2.7</v>
      </c>
      <c r="G24" s="3">
        <v>6.9960079840319364E-2</v>
      </c>
      <c r="H24" s="3">
        <v>0.89540929658576729</v>
      </c>
      <c r="I24" s="3">
        <v>0.80708439897698214</v>
      </c>
      <c r="J24" s="3">
        <v>0.20219660722053068</v>
      </c>
      <c r="K24" s="3">
        <v>0.21684</v>
      </c>
      <c r="L24" s="3">
        <v>0.20612903225806453</v>
      </c>
      <c r="N24" s="3">
        <v>80.438539414881674</v>
      </c>
      <c r="O24" s="4">
        <v>10200</v>
      </c>
      <c r="P24" s="52">
        <v>75.27</v>
      </c>
      <c r="Q24" s="52">
        <v>14.14</v>
      </c>
      <c r="R24" s="52">
        <v>91.63</v>
      </c>
      <c r="S24" s="54">
        <v>1</v>
      </c>
      <c r="T24" s="53"/>
      <c r="U24" s="53">
        <v>198</v>
      </c>
      <c r="V24" s="54">
        <v>2</v>
      </c>
      <c r="W24" s="54">
        <v>1</v>
      </c>
      <c r="X24" s="54">
        <v>1</v>
      </c>
      <c r="Y24" s="52">
        <v>171.4</v>
      </c>
      <c r="Z24" s="53"/>
      <c r="AA24" s="52">
        <v>86.47</v>
      </c>
      <c r="AB24" s="52">
        <v>58.97</v>
      </c>
      <c r="AC24" s="58">
        <v>40</v>
      </c>
      <c r="AD24">
        <v>29</v>
      </c>
      <c r="AF24">
        <v>52</v>
      </c>
      <c r="AG24">
        <v>14.8</v>
      </c>
      <c r="AH24">
        <v>3.5</v>
      </c>
      <c r="AI24">
        <v>17.3</v>
      </c>
      <c r="AO24">
        <v>4.4000000000000004</v>
      </c>
      <c r="AQ24">
        <f t="shared" ref="AQ24:AQ39" si="1">AC24/AQ$21</f>
        <v>108.99182561307902</v>
      </c>
      <c r="AR24">
        <f t="shared" ref="AR24:AR39" si="2">AD24/AR$21</f>
        <v>30.303030303030305</v>
      </c>
      <c r="AS24" s="5">
        <f t="shared" ref="AS24:AS39" si="3">EXP((LN(AQ24)-LN(AT24))/3+LN(AT24))</f>
        <v>83.538589393203438</v>
      </c>
      <c r="AT24">
        <f t="shared" ref="AT24:AT39" si="4">AF24/AT$21</f>
        <v>73.136427566807313</v>
      </c>
      <c r="AU24">
        <f t="shared" ref="AU24:AU39" si="5">AG24/AU$21</f>
        <v>64.069264069264065</v>
      </c>
      <c r="AV24" s="3">
        <f t="shared" ref="AV24:AV39" si="6">AH24/AV$21</f>
        <v>40.229885057471265</v>
      </c>
      <c r="AW24" s="3">
        <f t="shared" ref="AW24:AW39" si="7">AI24/AW$21</f>
        <v>56.535947712418306</v>
      </c>
      <c r="AX24" s="57"/>
      <c r="AY24" s="3">
        <f t="shared" ref="AY24:AY39" si="8">AO24/AY$21</f>
        <v>17.741935483870968</v>
      </c>
      <c r="AZ24" s="6">
        <f t="shared" ref="AZ24:AZ39" si="9">AR24/((AQ24*AS24)^0.5)</f>
        <v>0.31757443036850708</v>
      </c>
      <c r="BA24" s="6">
        <f t="shared" ref="BA24:BA39" si="10">AV24/((AU24*AW24)^0.5)</f>
        <v>0.66843869961001767</v>
      </c>
      <c r="BB24" s="6">
        <f t="shared" ref="BB24:BB39" si="11">AQ24/AY24</f>
        <v>6.1431756254644538</v>
      </c>
    </row>
    <row r="25" spans="1:57">
      <c r="A25" t="s">
        <v>71</v>
      </c>
      <c r="C25" s="59">
        <f>C$21*I11</f>
        <v>56.941919999999996</v>
      </c>
      <c r="D25" s="59">
        <f>D$21*F11</f>
        <v>4.29</v>
      </c>
      <c r="E25" s="59">
        <f>E$21*L11</f>
        <v>11.2</v>
      </c>
      <c r="F25" s="59">
        <f>F$21*C11</f>
        <v>6.3</v>
      </c>
      <c r="G25" s="59">
        <f>G$21*E11</f>
        <v>0.12592814371257485</v>
      </c>
      <c r="H25" s="59">
        <f>H$21*H11</f>
        <v>0.11607157548334021</v>
      </c>
      <c r="I25" s="59">
        <f>I$21*G11</f>
        <v>2.096010230179028</v>
      </c>
      <c r="J25" s="59">
        <f>J$21*J11</f>
        <v>0.41787298825576341</v>
      </c>
      <c r="K25" s="59">
        <f>K$21*N11</f>
        <v>0.48371999999999993</v>
      </c>
      <c r="L25" s="59">
        <f>L$21*K11</f>
        <v>0.16032258064516131</v>
      </c>
      <c r="N25" s="3">
        <v>80.438539414881674</v>
      </c>
      <c r="O25" s="4">
        <v>10200</v>
      </c>
      <c r="P25" s="52">
        <v>73.540000000000006</v>
      </c>
      <c r="Q25" s="52">
        <v>16.36</v>
      </c>
      <c r="R25" s="52">
        <v>112.7</v>
      </c>
      <c r="S25" s="54">
        <v>1</v>
      </c>
      <c r="T25" s="53"/>
      <c r="U25" s="53">
        <v>62</v>
      </c>
      <c r="V25" s="54">
        <v>2</v>
      </c>
      <c r="W25" s="54">
        <v>1</v>
      </c>
      <c r="X25" s="54">
        <v>1</v>
      </c>
      <c r="Y25" s="52">
        <v>509.4</v>
      </c>
      <c r="Z25" s="53"/>
      <c r="AA25" s="52">
        <v>79.650000000000006</v>
      </c>
      <c r="AB25" s="52">
        <v>62.94</v>
      </c>
      <c r="AC25" s="58">
        <v>36</v>
      </c>
      <c r="AD25">
        <v>117</v>
      </c>
      <c r="AF25">
        <v>36</v>
      </c>
      <c r="AG25">
        <v>9.6999999999999993</v>
      </c>
      <c r="AH25">
        <v>2</v>
      </c>
      <c r="AI25">
        <v>16.399999999999999</v>
      </c>
      <c r="AO25">
        <v>2.8</v>
      </c>
      <c r="AQ25">
        <f t="shared" si="1"/>
        <v>98.09264305177112</v>
      </c>
      <c r="AR25">
        <f t="shared" si="2"/>
        <v>122.25705329153605</v>
      </c>
      <c r="AS25" s="5">
        <f t="shared" si="3"/>
        <v>63.120061332488937</v>
      </c>
      <c r="AT25">
        <f t="shared" si="4"/>
        <v>50.632911392405063</v>
      </c>
      <c r="AU25">
        <f t="shared" si="5"/>
        <v>41.991341991341983</v>
      </c>
      <c r="AV25" s="3">
        <f t="shared" si="6"/>
        <v>22.988505747126439</v>
      </c>
      <c r="AW25" s="3">
        <f t="shared" si="7"/>
        <v>53.59477124183006</v>
      </c>
      <c r="AX25" s="57"/>
      <c r="AY25" s="3">
        <f t="shared" si="8"/>
        <v>11.29032258064516</v>
      </c>
      <c r="AZ25" s="6">
        <f t="shared" si="9"/>
        <v>1.5537172934147769</v>
      </c>
      <c r="BA25" s="6">
        <f t="shared" si="10"/>
        <v>0.48458465226923625</v>
      </c>
      <c r="BB25" s="6">
        <f t="shared" si="11"/>
        <v>8.6882055274425856</v>
      </c>
    </row>
    <row r="26" spans="1:57">
      <c r="A26" t="s">
        <v>120</v>
      </c>
      <c r="C26" s="3">
        <v>63.52704</v>
      </c>
      <c r="D26" s="3">
        <v>3.8610000000000002</v>
      </c>
      <c r="E26" s="3">
        <v>5</v>
      </c>
      <c r="F26" s="59">
        <v>4.7</v>
      </c>
      <c r="G26" s="3">
        <v>9.7944111776447129E-2</v>
      </c>
      <c r="H26" s="3">
        <v>0.54719457013574668</v>
      </c>
      <c r="I26" s="3">
        <v>1.9153196930946292</v>
      </c>
      <c r="J26" s="3">
        <v>0.31003479773814707</v>
      </c>
      <c r="K26" s="3">
        <v>0.26688000000000001</v>
      </c>
      <c r="L26" s="3">
        <v>0.18322580645161293</v>
      </c>
      <c r="N26" s="3">
        <v>80.408638979196581</v>
      </c>
      <c r="O26" s="4">
        <v>16200.000000000002</v>
      </c>
      <c r="P26" s="52">
        <v>95.06</v>
      </c>
      <c r="Q26" s="52">
        <v>14.5</v>
      </c>
      <c r="R26" s="60">
        <v>89.5</v>
      </c>
      <c r="S26" s="53">
        <v>43</v>
      </c>
      <c r="T26" s="53"/>
      <c r="U26" s="53">
        <v>132</v>
      </c>
      <c r="V26" s="53">
        <v>41</v>
      </c>
      <c r="W26" s="53">
        <v>9</v>
      </c>
      <c r="X26" s="53">
        <v>4</v>
      </c>
      <c r="Y26" s="52">
        <v>200.5</v>
      </c>
      <c r="Z26" s="53"/>
      <c r="AA26" s="52">
        <v>97.53</v>
      </c>
      <c r="AB26" s="52">
        <v>38.270000000000003</v>
      </c>
      <c r="AC26" s="58">
        <v>53</v>
      </c>
      <c r="AD26">
        <v>74</v>
      </c>
      <c r="AF26">
        <v>54</v>
      </c>
      <c r="AG26">
        <v>13.9</v>
      </c>
      <c r="AH26">
        <v>3.3</v>
      </c>
      <c r="AI26">
        <v>19.2</v>
      </c>
      <c r="AO26">
        <v>5.0999999999999996</v>
      </c>
      <c r="AQ26">
        <f t="shared" si="1"/>
        <v>144.41416893732969</v>
      </c>
      <c r="AR26">
        <f t="shared" si="2"/>
        <v>77.324973876698024</v>
      </c>
      <c r="AS26" s="5">
        <f t="shared" si="3"/>
        <v>94.092001720493357</v>
      </c>
      <c r="AT26">
        <f t="shared" si="4"/>
        <v>75.949367088607602</v>
      </c>
      <c r="AU26">
        <f t="shared" si="5"/>
        <v>60.17316017316017</v>
      </c>
      <c r="AV26" s="3">
        <f t="shared" si="6"/>
        <v>37.931034482758619</v>
      </c>
      <c r="AW26" s="3">
        <f t="shared" si="7"/>
        <v>62.745098039215684</v>
      </c>
      <c r="AX26" s="57"/>
      <c r="AY26" s="3">
        <f t="shared" si="8"/>
        <v>20.564516129032256</v>
      </c>
      <c r="AZ26" s="6">
        <f t="shared" si="9"/>
        <v>0.6633435724692851</v>
      </c>
      <c r="BA26" s="6">
        <f t="shared" si="10"/>
        <v>0.61731009050039021</v>
      </c>
      <c r="BB26" s="6">
        <f t="shared" si="11"/>
        <v>7.0224929208740718</v>
      </c>
    </row>
    <row r="27" spans="1:57">
      <c r="A27" t="s">
        <v>4</v>
      </c>
      <c r="C27" s="3">
        <v>64.689120000000003</v>
      </c>
      <c r="D27" s="3">
        <v>3.0030000000000001</v>
      </c>
      <c r="E27" s="3">
        <v>7.7</v>
      </c>
      <c r="F27" s="59">
        <v>5.4</v>
      </c>
      <c r="G27" s="3">
        <v>5.5968063872255495E-2</v>
      </c>
      <c r="H27" s="3">
        <v>0.16581653640477173</v>
      </c>
      <c r="I27" s="3">
        <v>0.54207161125319692</v>
      </c>
      <c r="J27" s="3">
        <v>9.4358416702914324E-2</v>
      </c>
      <c r="K27" s="3">
        <v>0.40031999999999995</v>
      </c>
      <c r="L27" s="3">
        <v>0.13741935483870968</v>
      </c>
      <c r="N27" s="3">
        <v>82.18807398307186</v>
      </c>
      <c r="O27" s="4">
        <v>8100.0000000000009</v>
      </c>
      <c r="P27" s="52">
        <v>55.34</v>
      </c>
      <c r="Q27" s="52">
        <v>16.16</v>
      </c>
      <c r="R27" s="60">
        <v>71.680000000000007</v>
      </c>
      <c r="S27" s="53">
        <v>70</v>
      </c>
      <c r="T27" s="53"/>
      <c r="U27" s="53">
        <v>98</v>
      </c>
      <c r="V27" s="53">
        <v>58</v>
      </c>
      <c r="W27" s="53">
        <v>6</v>
      </c>
      <c r="X27" s="53">
        <v>5</v>
      </c>
      <c r="Y27" s="52">
        <v>245.4</v>
      </c>
      <c r="Z27" s="53"/>
      <c r="AA27" s="52">
        <v>84.78</v>
      </c>
      <c r="AB27" s="52">
        <v>63.07</v>
      </c>
      <c r="AC27" s="58">
        <v>44</v>
      </c>
      <c r="AD27">
        <v>51</v>
      </c>
      <c r="AF27">
        <v>58</v>
      </c>
      <c r="AG27">
        <v>12.1</v>
      </c>
      <c r="AH27">
        <v>3.7</v>
      </c>
      <c r="AI27">
        <v>20.9</v>
      </c>
      <c r="AO27">
        <v>7.1</v>
      </c>
      <c r="AQ27">
        <f t="shared" si="1"/>
        <v>119.89100817438693</v>
      </c>
      <c r="AR27">
        <f t="shared" si="2"/>
        <v>53.291536050156743</v>
      </c>
      <c r="AS27" s="5">
        <f t="shared" si="3"/>
        <v>92.747269475055987</v>
      </c>
      <c r="AT27">
        <f t="shared" si="4"/>
        <v>81.575246132208164</v>
      </c>
      <c r="AU27">
        <f t="shared" si="5"/>
        <v>52.38095238095238</v>
      </c>
      <c r="AV27" s="3">
        <f t="shared" si="6"/>
        <v>42.52873563218391</v>
      </c>
      <c r="AW27" s="3">
        <f t="shared" si="7"/>
        <v>68.300653594771234</v>
      </c>
      <c r="AX27" s="57"/>
      <c r="AY27" s="3">
        <f t="shared" si="8"/>
        <v>28.629032258064516</v>
      </c>
      <c r="AZ27" s="6">
        <f t="shared" si="9"/>
        <v>0.50537571163709083</v>
      </c>
      <c r="BA27" s="61">
        <f t="shared" si="10"/>
        <v>0.71102250395039712</v>
      </c>
      <c r="BB27" s="6">
        <f t="shared" si="11"/>
        <v>4.1877422573588676</v>
      </c>
    </row>
    <row r="28" spans="1:57">
      <c r="A28" t="s">
        <v>2</v>
      </c>
      <c r="C28" s="3">
        <v>67.529759999999996</v>
      </c>
      <c r="D28" s="3">
        <v>2.0019999999999998</v>
      </c>
      <c r="E28" s="3">
        <v>4.5</v>
      </c>
      <c r="F28" s="59">
        <v>3.4</v>
      </c>
      <c r="G28" s="3">
        <v>9.7944111776447129E-2</v>
      </c>
      <c r="H28" s="3">
        <v>0.67984779925956396</v>
      </c>
      <c r="I28" s="3">
        <v>0.55411764705882349</v>
      </c>
      <c r="J28" s="3">
        <v>0.16175728577642454</v>
      </c>
      <c r="K28" s="3">
        <v>0.23352000000000001</v>
      </c>
      <c r="L28" s="3">
        <v>0.16032258064516131</v>
      </c>
      <c r="N28" s="3">
        <v>79.319269424516406</v>
      </c>
      <c r="O28" s="4">
        <v>18800</v>
      </c>
      <c r="P28" s="52">
        <v>77.39</v>
      </c>
      <c r="Q28" s="52">
        <v>14.95</v>
      </c>
      <c r="R28" s="60">
        <v>138.80000000000001</v>
      </c>
      <c r="S28" s="53">
        <v>73</v>
      </c>
      <c r="T28" s="53"/>
      <c r="U28" s="53">
        <v>342</v>
      </c>
      <c r="V28" s="53">
        <v>57</v>
      </c>
      <c r="W28" s="53">
        <v>8</v>
      </c>
      <c r="X28" s="53">
        <v>6</v>
      </c>
      <c r="Y28" s="52">
        <v>330.8</v>
      </c>
      <c r="Z28" s="53"/>
      <c r="AA28" s="52">
        <v>115.3</v>
      </c>
      <c r="AB28" s="52">
        <v>43.17</v>
      </c>
      <c r="AC28" s="58">
        <v>52</v>
      </c>
      <c r="AD28">
        <v>55</v>
      </c>
      <c r="AF28">
        <v>90</v>
      </c>
      <c r="AG28">
        <v>22.7</v>
      </c>
      <c r="AH28">
        <v>6.5</v>
      </c>
      <c r="AI28">
        <v>24.8</v>
      </c>
      <c r="AO28">
        <v>6.9</v>
      </c>
      <c r="AQ28">
        <f t="shared" si="1"/>
        <v>141.68937329700273</v>
      </c>
      <c r="AR28">
        <f t="shared" si="2"/>
        <v>57.471264367816097</v>
      </c>
      <c r="AS28" s="5">
        <f t="shared" si="3"/>
        <v>131.42995693677327</v>
      </c>
      <c r="AT28">
        <f t="shared" si="4"/>
        <v>126.58227848101266</v>
      </c>
      <c r="AU28">
        <f t="shared" si="5"/>
        <v>98.268398268398258</v>
      </c>
      <c r="AV28" s="3">
        <f t="shared" si="6"/>
        <v>74.71264367816093</v>
      </c>
      <c r="AW28" s="3">
        <f t="shared" si="7"/>
        <v>81.045751633986939</v>
      </c>
      <c r="AX28" s="57"/>
      <c r="AY28" s="3">
        <f t="shared" si="8"/>
        <v>27.822580645161292</v>
      </c>
      <c r="AZ28" s="6">
        <f t="shared" si="9"/>
        <v>0.42114818097567081</v>
      </c>
      <c r="BA28" s="61">
        <f t="shared" si="10"/>
        <v>0.83718615622987969</v>
      </c>
      <c r="BB28" s="6">
        <f t="shared" si="11"/>
        <v>5.092603561979228</v>
      </c>
    </row>
    <row r="29" spans="1:57">
      <c r="A29" t="s">
        <v>61</v>
      </c>
      <c r="C29" s="3">
        <v>63.397919999999999</v>
      </c>
      <c r="D29" s="3">
        <v>7.2929999999999993</v>
      </c>
      <c r="E29" s="3">
        <v>3.1</v>
      </c>
      <c r="F29" s="3">
        <v>3.2</v>
      </c>
      <c r="G29" s="3">
        <v>0.12592814371257485</v>
      </c>
      <c r="H29" s="3">
        <v>0.11607157548334021</v>
      </c>
      <c r="I29" s="3">
        <v>4.4811253196930947</v>
      </c>
      <c r="J29" s="3">
        <v>0.25611570247933885</v>
      </c>
      <c r="K29" s="3">
        <v>0.26688000000000001</v>
      </c>
      <c r="L29" s="3">
        <v>0.36645161290322587</v>
      </c>
      <c r="N29" s="3">
        <v>82.603492354271566</v>
      </c>
      <c r="O29" s="4">
        <v>10900</v>
      </c>
      <c r="P29" s="52">
        <v>118.7</v>
      </c>
      <c r="Q29" s="52">
        <v>15.16</v>
      </c>
      <c r="R29" s="52">
        <v>158.69999999999999</v>
      </c>
      <c r="S29" s="54">
        <v>1</v>
      </c>
      <c r="T29" s="53"/>
      <c r="U29" s="53">
        <v>112</v>
      </c>
      <c r="V29" s="54">
        <v>2</v>
      </c>
      <c r="W29" s="54">
        <v>1</v>
      </c>
      <c r="X29" s="54">
        <v>1</v>
      </c>
      <c r="Y29" s="52">
        <v>122.6</v>
      </c>
      <c r="Z29" s="53"/>
      <c r="AA29" s="52">
        <v>120.7</v>
      </c>
      <c r="AB29" s="52">
        <v>33.26</v>
      </c>
      <c r="AC29" s="58">
        <v>37</v>
      </c>
      <c r="AD29">
        <v>116</v>
      </c>
      <c r="AF29">
        <v>34</v>
      </c>
      <c r="AG29">
        <v>13.7</v>
      </c>
      <c r="AH29">
        <v>2.2000000000000002</v>
      </c>
      <c r="AI29">
        <v>20.7</v>
      </c>
      <c r="AO29">
        <v>2.6</v>
      </c>
      <c r="AQ29">
        <f t="shared" si="1"/>
        <v>100.81743869209809</v>
      </c>
      <c r="AR29">
        <f t="shared" si="2"/>
        <v>121.21212121212122</v>
      </c>
      <c r="AS29" s="5">
        <f t="shared" si="3"/>
        <v>61.317545800961099</v>
      </c>
      <c r="AT29">
        <f t="shared" si="4"/>
        <v>47.819971870604782</v>
      </c>
      <c r="AU29">
        <f t="shared" si="5"/>
        <v>59.307359307359299</v>
      </c>
      <c r="AV29" s="3">
        <f t="shared" si="6"/>
        <v>25.287356321839084</v>
      </c>
      <c r="AW29" s="3">
        <f t="shared" si="7"/>
        <v>67.647058823529406</v>
      </c>
      <c r="AX29" s="57"/>
      <c r="AY29" s="3">
        <f t="shared" si="8"/>
        <v>10.483870967741936</v>
      </c>
      <c r="AZ29" s="6">
        <f t="shared" si="9"/>
        <v>1.5416501853510027</v>
      </c>
      <c r="BA29" s="61">
        <f t="shared" si="10"/>
        <v>0.39923138471646247</v>
      </c>
      <c r="BB29" s="6">
        <f t="shared" si="11"/>
        <v>9.6164326137078184</v>
      </c>
    </row>
    <row r="30" spans="1:57">
      <c r="A30" t="s">
        <v>3</v>
      </c>
      <c r="C30" s="3">
        <v>59.911679999999997</v>
      </c>
      <c r="D30" s="3">
        <v>3.2889999999999997</v>
      </c>
      <c r="E30" s="3">
        <v>9.1999999999999993</v>
      </c>
      <c r="F30" s="3">
        <v>4.9000000000000004</v>
      </c>
      <c r="G30" s="3">
        <v>0.13992015968063873</v>
      </c>
      <c r="H30" s="3">
        <v>0.94515425750719873</v>
      </c>
      <c r="I30" s="3">
        <v>0.89140664961636829</v>
      </c>
      <c r="J30" s="3">
        <v>0.24263592866463679</v>
      </c>
      <c r="K30" s="3">
        <v>0.36696000000000001</v>
      </c>
      <c r="L30" s="3">
        <v>0.16032258064516131</v>
      </c>
      <c r="N30" s="3">
        <v>80.047079576114015</v>
      </c>
      <c r="O30" s="4">
        <v>15300</v>
      </c>
      <c r="P30" s="52">
        <v>83.39</v>
      </c>
      <c r="Q30" s="52">
        <v>14.67</v>
      </c>
      <c r="R30" s="52">
        <v>128.69999999999999</v>
      </c>
      <c r="S30" s="53">
        <v>79</v>
      </c>
      <c r="T30" s="53"/>
      <c r="U30" s="53">
        <v>440</v>
      </c>
      <c r="V30" s="53">
        <v>97</v>
      </c>
      <c r="W30" s="53">
        <v>8</v>
      </c>
      <c r="X30" s="53">
        <v>6</v>
      </c>
      <c r="Y30" s="52">
        <v>329.3</v>
      </c>
      <c r="Z30" s="53"/>
      <c r="AA30" s="52">
        <v>137</v>
      </c>
      <c r="AB30" s="52">
        <v>61.39</v>
      </c>
      <c r="AC30" s="58">
        <v>54</v>
      </c>
      <c r="AD30">
        <v>80</v>
      </c>
      <c r="AF30">
        <v>66</v>
      </c>
      <c r="AG30">
        <v>17.7</v>
      </c>
      <c r="AH30">
        <v>4.3</v>
      </c>
      <c r="AI30">
        <v>21.6</v>
      </c>
      <c r="AO30">
        <v>3.8</v>
      </c>
      <c r="AQ30">
        <f>AC30/AQ$21</f>
        <v>147.13896457765668</v>
      </c>
      <c r="AR30">
        <f>AD30/AR$21</f>
        <v>83.594566353187048</v>
      </c>
      <c r="AS30" s="5">
        <f>EXP((LN(AQ30)-LN(AT30))/3+LN(AT30))</f>
        <v>108.23277371723118</v>
      </c>
      <c r="AT30">
        <f>AF30/AT$21</f>
        <v>92.827004219409289</v>
      </c>
      <c r="AU30">
        <f>AG30/AU$21</f>
        <v>76.623376623376615</v>
      </c>
      <c r="AV30" s="3">
        <f>AH30/AV$21</f>
        <v>49.425287356321839</v>
      </c>
      <c r="AW30" s="3">
        <f>AI30/AW$21</f>
        <v>70.588235294117652</v>
      </c>
      <c r="AX30" s="57"/>
      <c r="AY30" s="3">
        <f>AO30/AY$21</f>
        <v>15.32258064516129</v>
      </c>
      <c r="AZ30" s="6">
        <f>AR30/((AQ30*AS30)^0.5)</f>
        <v>0.66242209100064053</v>
      </c>
      <c r="BA30" s="61">
        <f>AV30/((AU30*AW30)^0.5)</f>
        <v>0.67205125647395181</v>
      </c>
      <c r="BB30" s="6">
        <f>AQ30/AY30</f>
        <v>9.6027534776997001</v>
      </c>
    </row>
    <row r="31" spans="1:57">
      <c r="A31" t="s">
        <v>72</v>
      </c>
      <c r="C31" s="3">
        <v>58.749599999999994</v>
      </c>
      <c r="D31" s="3">
        <v>9.4379999999999988</v>
      </c>
      <c r="E31" s="3">
        <v>5.3</v>
      </c>
      <c r="F31" s="3">
        <v>4.9000000000000004</v>
      </c>
      <c r="G31" s="3">
        <v>0.12592814371257485</v>
      </c>
      <c r="H31" s="3">
        <v>6.6326614561908692E-2</v>
      </c>
      <c r="I31" s="3">
        <v>3.6258567774936057</v>
      </c>
      <c r="J31" s="3">
        <v>0.21567638103523273</v>
      </c>
      <c r="K31" s="3">
        <v>0.43368000000000001</v>
      </c>
      <c r="L31" s="3">
        <v>0.36645161290322587</v>
      </c>
      <c r="N31" s="3">
        <v>83.221519529706526</v>
      </c>
      <c r="O31" s="4">
        <v>6600</v>
      </c>
      <c r="P31" s="52">
        <v>169.2</v>
      </c>
      <c r="Q31" s="52">
        <v>15.94</v>
      </c>
      <c r="R31" s="52">
        <v>168.5</v>
      </c>
      <c r="S31" s="53">
        <v>17</v>
      </c>
      <c r="T31" s="53"/>
      <c r="U31" s="53">
        <v>90</v>
      </c>
      <c r="V31" s="53">
        <v>56</v>
      </c>
      <c r="W31" s="53">
        <v>15</v>
      </c>
      <c r="X31" s="53">
        <v>8</v>
      </c>
      <c r="Y31" s="52">
        <v>360.3</v>
      </c>
      <c r="Z31" s="53"/>
      <c r="AA31" s="52">
        <v>136.19999999999999</v>
      </c>
      <c r="AB31" s="52">
        <v>62.58</v>
      </c>
      <c r="AC31" s="58">
        <v>38</v>
      </c>
      <c r="AD31">
        <v>170</v>
      </c>
      <c r="AF31">
        <v>41</v>
      </c>
      <c r="AG31">
        <v>12.5</v>
      </c>
      <c r="AH31">
        <v>2.2999999999999998</v>
      </c>
      <c r="AI31">
        <v>25.5</v>
      </c>
      <c r="AO31">
        <v>4.4000000000000004</v>
      </c>
      <c r="AQ31">
        <f t="shared" si="1"/>
        <v>103.54223433242507</v>
      </c>
      <c r="AR31">
        <f t="shared" si="2"/>
        <v>177.63845350052247</v>
      </c>
      <c r="AS31" s="5">
        <f t="shared" si="3"/>
        <v>70.088809201660965</v>
      </c>
      <c r="AT31">
        <f t="shared" si="4"/>
        <v>57.66526019690577</v>
      </c>
      <c r="AU31">
        <f t="shared" si="5"/>
        <v>54.112554112554108</v>
      </c>
      <c r="AV31" s="3">
        <f t="shared" si="6"/>
        <v>26.436781609195403</v>
      </c>
      <c r="AW31" s="3">
        <f t="shared" si="7"/>
        <v>83.333333333333329</v>
      </c>
      <c r="AX31" s="57"/>
      <c r="AY31" s="3">
        <f t="shared" si="8"/>
        <v>17.741935483870968</v>
      </c>
      <c r="AZ31" s="6">
        <f t="shared" si="9"/>
        <v>2.0852295786409614</v>
      </c>
      <c r="BA31" s="61">
        <f t="shared" si="10"/>
        <v>0.39368619842453756</v>
      </c>
      <c r="BB31" s="6">
        <f t="shared" si="11"/>
        <v>5.8360168441912306</v>
      </c>
    </row>
    <row r="32" spans="1:57">
      <c r="A32" t="s">
        <v>76</v>
      </c>
      <c r="C32" s="3">
        <v>54.875999999999998</v>
      </c>
      <c r="D32" s="3">
        <v>1.573</v>
      </c>
      <c r="E32" s="3">
        <v>24</v>
      </c>
      <c r="F32" s="3">
        <v>2.7</v>
      </c>
      <c r="G32" s="3">
        <v>8.395209580838324E-2</v>
      </c>
      <c r="H32" s="3">
        <v>9.9489921842863024E-2</v>
      </c>
      <c r="I32" s="3">
        <v>1.9153196930946292</v>
      </c>
      <c r="J32" s="3">
        <v>0.20219660722053068</v>
      </c>
      <c r="K32" s="3">
        <v>0.1668</v>
      </c>
      <c r="L32" s="3">
        <v>0.16032258064516131</v>
      </c>
      <c r="N32" s="3">
        <v>85.777080898611558</v>
      </c>
      <c r="O32" s="4">
        <v>4300</v>
      </c>
      <c r="P32" s="52">
        <v>149.30000000000001</v>
      </c>
      <c r="Q32" s="52">
        <v>14.97</v>
      </c>
      <c r="R32" s="52">
        <v>135.19999999999999</v>
      </c>
      <c r="S32" s="54">
        <v>1</v>
      </c>
      <c r="T32" s="53"/>
      <c r="U32" s="53">
        <v>84</v>
      </c>
      <c r="V32" s="54">
        <v>2</v>
      </c>
      <c r="W32" s="54">
        <v>1</v>
      </c>
      <c r="X32" s="54">
        <v>1</v>
      </c>
      <c r="Y32" s="52">
        <v>251.4</v>
      </c>
      <c r="Z32" s="53"/>
      <c r="AA32" s="52">
        <v>118.1</v>
      </c>
      <c r="AB32" s="52">
        <v>33.409999999999997</v>
      </c>
      <c r="AC32" s="58">
        <v>35</v>
      </c>
      <c r="AD32">
        <v>75</v>
      </c>
      <c r="AF32">
        <v>40</v>
      </c>
      <c r="AG32">
        <v>12.4</v>
      </c>
      <c r="AH32">
        <v>2.5</v>
      </c>
      <c r="AI32">
        <v>13.9</v>
      </c>
      <c r="AO32">
        <v>3.5</v>
      </c>
      <c r="AQ32">
        <f t="shared" si="1"/>
        <v>95.367847411444146</v>
      </c>
      <c r="AR32">
        <f t="shared" si="2"/>
        <v>78.369905956112859</v>
      </c>
      <c r="AS32" s="5">
        <f t="shared" si="3"/>
        <v>67.080185323013211</v>
      </c>
      <c r="AT32">
        <f t="shared" si="4"/>
        <v>56.258790436005626</v>
      </c>
      <c r="AU32">
        <f t="shared" si="5"/>
        <v>53.679653679653676</v>
      </c>
      <c r="AV32" s="3">
        <f t="shared" si="6"/>
        <v>28.735632183908049</v>
      </c>
      <c r="AW32" s="3">
        <f t="shared" si="7"/>
        <v>45.424836601307192</v>
      </c>
      <c r="AX32" s="57"/>
      <c r="AY32" s="3">
        <f t="shared" si="8"/>
        <v>14.112903225806452</v>
      </c>
      <c r="AZ32" s="6">
        <f t="shared" si="9"/>
        <v>0.97983107465467412</v>
      </c>
      <c r="BA32" s="61">
        <f t="shared" si="10"/>
        <v>0.58192794956233806</v>
      </c>
      <c r="BB32" s="6">
        <f t="shared" si="11"/>
        <v>6.7574931880108995</v>
      </c>
    </row>
    <row r="33" spans="1:54">
      <c r="A33" t="s">
        <v>66</v>
      </c>
      <c r="C33" s="3">
        <v>53.972159999999995</v>
      </c>
      <c r="D33" s="3">
        <v>6.8639999999999999</v>
      </c>
      <c r="E33" s="3">
        <v>11.4</v>
      </c>
      <c r="F33" s="3">
        <v>4.2</v>
      </c>
      <c r="G33" s="3">
        <v>5.5968063872255495E-2</v>
      </c>
      <c r="H33" s="3">
        <v>4.9744960921431512E-2</v>
      </c>
      <c r="I33" s="3">
        <v>2.7464961636828642</v>
      </c>
      <c r="J33" s="3">
        <v>0.10783819051761637</v>
      </c>
      <c r="K33" s="3">
        <v>0.38363999999999998</v>
      </c>
      <c r="L33" s="3">
        <v>0.43516129032258066</v>
      </c>
      <c r="N33" s="3">
        <v>80.215008669316745</v>
      </c>
      <c r="O33" s="4">
        <v>46500</v>
      </c>
      <c r="P33" s="52">
        <v>131</v>
      </c>
      <c r="Q33" s="52">
        <v>16.329999999999998</v>
      </c>
      <c r="R33" s="52">
        <v>131.19999999999999</v>
      </c>
      <c r="S33" s="54">
        <v>1</v>
      </c>
      <c r="T33" s="53"/>
      <c r="U33" s="53">
        <v>59</v>
      </c>
      <c r="V33" s="54">
        <v>2</v>
      </c>
      <c r="W33" s="54">
        <v>1</v>
      </c>
      <c r="X33" s="54">
        <v>1</v>
      </c>
      <c r="Y33" s="52">
        <v>1154</v>
      </c>
      <c r="Z33" s="53"/>
      <c r="AA33" s="52">
        <v>122.3</v>
      </c>
      <c r="AB33" s="52">
        <v>46.89</v>
      </c>
      <c r="AC33" s="58">
        <v>29</v>
      </c>
      <c r="AD33">
        <v>52</v>
      </c>
      <c r="AF33">
        <v>27</v>
      </c>
      <c r="AG33">
        <v>8.5</v>
      </c>
      <c r="AH33">
        <v>1.7</v>
      </c>
      <c r="AI33">
        <v>23.7</v>
      </c>
      <c r="AO33">
        <v>5.8</v>
      </c>
      <c r="AQ33">
        <f t="shared" si="1"/>
        <v>79.019073569482288</v>
      </c>
      <c r="AR33">
        <f t="shared" si="2"/>
        <v>54.336468129571578</v>
      </c>
      <c r="AS33" s="5">
        <f t="shared" si="3"/>
        <v>48.481206617532088</v>
      </c>
      <c r="AT33">
        <f t="shared" si="4"/>
        <v>37.974683544303801</v>
      </c>
      <c r="AU33">
        <f t="shared" si="5"/>
        <v>36.796536796536792</v>
      </c>
      <c r="AV33" s="3">
        <f t="shared" si="6"/>
        <v>19.540229885057471</v>
      </c>
      <c r="AW33" s="3">
        <f t="shared" si="7"/>
        <v>77.450980392156865</v>
      </c>
      <c r="AX33" s="57"/>
      <c r="AY33" s="3">
        <f t="shared" si="8"/>
        <v>23.387096774193548</v>
      </c>
      <c r="AZ33" s="6">
        <f t="shared" si="9"/>
        <v>0.8778872244445598</v>
      </c>
      <c r="BA33" s="61">
        <f t="shared" si="10"/>
        <v>0.36602667446886117</v>
      </c>
      <c r="BB33" s="6">
        <f t="shared" si="11"/>
        <v>3.3787465940054497</v>
      </c>
    </row>
    <row r="34" spans="1:54">
      <c r="A34" t="s">
        <v>77</v>
      </c>
      <c r="C34" s="3">
        <v>14.203199999999999</v>
      </c>
      <c r="D34" s="3">
        <v>23.880999999999997</v>
      </c>
      <c r="E34" s="3">
        <v>31.8</v>
      </c>
      <c r="F34" s="3">
        <v>16.600000000000001</v>
      </c>
      <c r="G34" s="3">
        <v>5.5968063872255495E-2</v>
      </c>
      <c r="H34" s="3">
        <v>0.11607157548334021</v>
      </c>
      <c r="I34" s="3">
        <v>0.33728900255754479</v>
      </c>
      <c r="J34" s="3">
        <v>2.6959547629404092E-2</v>
      </c>
      <c r="K34" s="3">
        <v>1.2676799999999999</v>
      </c>
      <c r="L34" s="3">
        <v>9.1612903225806466E-2</v>
      </c>
      <c r="N34" s="3">
        <v>88.37978109276834</v>
      </c>
      <c r="O34" s="4">
        <v>4600</v>
      </c>
      <c r="P34" s="52">
        <v>51.18</v>
      </c>
      <c r="Q34" s="52">
        <v>55.51</v>
      </c>
      <c r="R34" s="52">
        <v>72.69</v>
      </c>
      <c r="S34" s="53">
        <v>7</v>
      </c>
      <c r="T34" s="53"/>
      <c r="U34" s="53">
        <v>63</v>
      </c>
      <c r="V34" s="53">
        <v>49</v>
      </c>
      <c r="W34" s="53">
        <v>23</v>
      </c>
      <c r="X34" s="53">
        <v>16</v>
      </c>
      <c r="Y34" s="52">
        <v>512.70000000000005</v>
      </c>
      <c r="Z34" s="53"/>
      <c r="AA34" s="52">
        <v>66.13</v>
      </c>
      <c r="AB34" s="52">
        <v>197.8</v>
      </c>
      <c r="AC34" s="58">
        <v>27</v>
      </c>
      <c r="AD34">
        <v>146</v>
      </c>
      <c r="AF34">
        <v>37</v>
      </c>
      <c r="AG34">
        <v>9.8000000000000007</v>
      </c>
      <c r="AH34">
        <v>1.1000000000000001</v>
      </c>
      <c r="AI34">
        <v>45.3</v>
      </c>
      <c r="AO34">
        <v>3.6</v>
      </c>
      <c r="AQ34">
        <f>AC34/AQ$21</f>
        <v>73.56948228882834</v>
      </c>
      <c r="AR34">
        <f>AD34/AR$21</f>
        <v>152.56008359456635</v>
      </c>
      <c r="AS34" s="5">
        <f>EXP((LN(AQ34)-LN(AT34))/3+LN(AT34))</f>
        <v>58.405531736242231</v>
      </c>
      <c r="AT34">
        <f>AF34/AT$21</f>
        <v>52.039381153305207</v>
      </c>
      <c r="AU34">
        <f>AG34/AU$21</f>
        <v>42.424242424242422</v>
      </c>
      <c r="AV34" s="3">
        <f>AH34/AV$21</f>
        <v>12.643678160919542</v>
      </c>
      <c r="AW34" s="3">
        <f>AI34/AW$21</f>
        <v>148.0392156862745</v>
      </c>
      <c r="AX34" s="57"/>
      <c r="AY34" s="3">
        <f>AO34/AY$21</f>
        <v>14.516129032258066</v>
      </c>
      <c r="AZ34" s="6">
        <f>AR34/((AQ34*AS34)^0.5)</f>
        <v>2.3273680977323563</v>
      </c>
      <c r="BA34" s="61">
        <f>AV34/((AU34*AW34)^0.5)</f>
        <v>0.1595430891715339</v>
      </c>
      <c r="BB34" s="6">
        <f>AQ34/AY34</f>
        <v>5.0681198910081742</v>
      </c>
    </row>
    <row r="35" spans="1:54">
      <c r="A35" t="s">
        <v>60</v>
      </c>
      <c r="C35" s="3">
        <v>12.65376</v>
      </c>
      <c r="D35" s="3">
        <v>10.725</v>
      </c>
      <c r="E35" s="3">
        <v>38.799999999999997</v>
      </c>
      <c r="F35" s="3">
        <v>24</v>
      </c>
      <c r="G35" s="3">
        <v>2.7984031936127748E-2</v>
      </c>
      <c r="H35" s="3">
        <v>6.6326614561908692E-2</v>
      </c>
      <c r="I35" s="3">
        <v>0.43365728900255751</v>
      </c>
      <c r="J35" s="3">
        <v>5.3919095258808183E-2</v>
      </c>
      <c r="K35" s="3">
        <v>2.35188</v>
      </c>
      <c r="L35" s="3">
        <v>4.5806451612903233E-2</v>
      </c>
      <c r="N35" s="3">
        <v>89.158333482372285</v>
      </c>
      <c r="O35" s="4">
        <v>2100</v>
      </c>
      <c r="P35" s="52">
        <v>40.049999999999997</v>
      </c>
      <c r="Q35" s="52">
        <v>23.65</v>
      </c>
      <c r="R35" s="52">
        <v>50.42</v>
      </c>
      <c r="S35" s="54">
        <v>1</v>
      </c>
      <c r="T35" s="53"/>
      <c r="U35" s="53">
        <v>22</v>
      </c>
      <c r="V35" s="54">
        <v>2</v>
      </c>
      <c r="W35" s="54">
        <v>1</v>
      </c>
      <c r="X35" s="54">
        <v>1</v>
      </c>
      <c r="Y35" s="52">
        <v>261</v>
      </c>
      <c r="Z35" s="53"/>
      <c r="AA35" s="52">
        <v>49.7</v>
      </c>
      <c r="AB35" s="52">
        <v>257.5</v>
      </c>
      <c r="AC35" s="58">
        <v>21</v>
      </c>
      <c r="AD35">
        <v>227</v>
      </c>
      <c r="AF35">
        <v>26</v>
      </c>
      <c r="AG35">
        <v>5</v>
      </c>
      <c r="AH35">
        <v>0.6</v>
      </c>
      <c r="AI35">
        <v>23.2</v>
      </c>
      <c r="AO35">
        <v>2.4</v>
      </c>
      <c r="AQ35">
        <f t="shared" si="1"/>
        <v>57.220708446866489</v>
      </c>
      <c r="AR35">
        <f t="shared" si="2"/>
        <v>237.19958202716825</v>
      </c>
      <c r="AS35" s="5">
        <f t="shared" si="3"/>
        <v>42.454158956351975</v>
      </c>
      <c r="AT35">
        <f t="shared" si="4"/>
        <v>36.568213783403657</v>
      </c>
      <c r="AU35">
        <f t="shared" si="5"/>
        <v>21.645021645021643</v>
      </c>
      <c r="AV35" s="3">
        <f t="shared" si="6"/>
        <v>6.8965517241379315</v>
      </c>
      <c r="AW35" s="3">
        <f t="shared" si="7"/>
        <v>75.816993464052288</v>
      </c>
      <c r="AX35" s="57"/>
      <c r="AY35" s="3">
        <f t="shared" si="8"/>
        <v>9.67741935483871</v>
      </c>
      <c r="AZ35" s="6">
        <f t="shared" si="9"/>
        <v>4.8125713726115835</v>
      </c>
      <c r="BA35" s="61">
        <f t="shared" si="10"/>
        <v>0.17024317348911264</v>
      </c>
      <c r="BB35" s="6">
        <f t="shared" si="11"/>
        <v>5.9128065395095373</v>
      </c>
    </row>
    <row r="36" spans="1:54">
      <c r="A36" t="s">
        <v>62</v>
      </c>
      <c r="C36" s="3">
        <v>6.4559999999999995</v>
      </c>
      <c r="D36" s="3">
        <v>17.875</v>
      </c>
      <c r="E36" s="3">
        <v>38.799999999999997</v>
      </c>
      <c r="F36" s="3">
        <v>23.4</v>
      </c>
      <c r="G36" s="3">
        <v>1.3992015968063874E-2</v>
      </c>
      <c r="H36" s="3">
        <v>4.9744960921431512E-2</v>
      </c>
      <c r="I36" s="3">
        <v>0.36138107416879794</v>
      </c>
      <c r="J36" s="3">
        <v>2.6959547629404092E-2</v>
      </c>
      <c r="K36" s="3">
        <v>2.0015999999999998</v>
      </c>
      <c r="L36" s="3">
        <v>4.5806451612903233E-2</v>
      </c>
      <c r="N36" s="3">
        <v>89.030484050300601</v>
      </c>
      <c r="O36" s="4">
        <v>1400.0000000000002</v>
      </c>
      <c r="P36" s="52">
        <v>41.7</v>
      </c>
      <c r="Q36" s="52">
        <v>40.700000000000003</v>
      </c>
      <c r="R36" s="52">
        <v>43.52</v>
      </c>
      <c r="S36" s="53">
        <v>5</v>
      </c>
      <c r="T36" s="53"/>
      <c r="U36" s="53">
        <v>13</v>
      </c>
      <c r="V36" s="53">
        <v>51</v>
      </c>
      <c r="W36" s="53">
        <v>24</v>
      </c>
      <c r="X36" s="53">
        <v>17</v>
      </c>
      <c r="Y36" s="52">
        <v>301.7</v>
      </c>
      <c r="Z36" s="53"/>
      <c r="AA36" s="52">
        <v>50.95</v>
      </c>
      <c r="AB36" s="52">
        <v>243.6</v>
      </c>
      <c r="AC36" s="58">
        <v>22</v>
      </c>
      <c r="AD36">
        <v>158</v>
      </c>
      <c r="AF36">
        <v>30</v>
      </c>
      <c r="AG36">
        <v>7.3</v>
      </c>
      <c r="AH36">
        <v>1.1000000000000001</v>
      </c>
      <c r="AI36">
        <v>29.6</v>
      </c>
      <c r="AO36">
        <v>2.8</v>
      </c>
      <c r="AQ36">
        <f t="shared" si="1"/>
        <v>59.945504087193463</v>
      </c>
      <c r="AR36">
        <f t="shared" si="2"/>
        <v>165.09926854754443</v>
      </c>
      <c r="AS36" s="5">
        <f t="shared" si="3"/>
        <v>47.433660572046627</v>
      </c>
      <c r="AT36">
        <f t="shared" si="4"/>
        <v>42.194092827004219</v>
      </c>
      <c r="AU36">
        <f t="shared" si="5"/>
        <v>31.601731601731601</v>
      </c>
      <c r="AV36" s="3">
        <f t="shared" si="6"/>
        <v>12.643678160919542</v>
      </c>
      <c r="AW36" s="3">
        <f t="shared" si="7"/>
        <v>96.732026143790861</v>
      </c>
      <c r="AX36" s="57"/>
      <c r="AY36" s="3">
        <f t="shared" si="8"/>
        <v>11.29032258064516</v>
      </c>
      <c r="AZ36" s="6">
        <f t="shared" si="9"/>
        <v>3.0961608878957678</v>
      </c>
      <c r="BA36" s="61">
        <f t="shared" si="10"/>
        <v>0.22868245723263023</v>
      </c>
      <c r="BB36" s="6">
        <f t="shared" si="11"/>
        <v>5.3094589334371358</v>
      </c>
    </row>
    <row r="37" spans="1:54">
      <c r="A37" t="s">
        <v>69</v>
      </c>
      <c r="C37" s="3">
        <v>6.1977599999999997</v>
      </c>
      <c r="D37" s="3">
        <v>66.638000000000005</v>
      </c>
      <c r="E37" s="3">
        <v>9.6999999999999993</v>
      </c>
      <c r="F37" s="3">
        <v>5.7</v>
      </c>
      <c r="G37" s="3">
        <v>1.3992015968063874E-2</v>
      </c>
      <c r="H37" s="3">
        <v>4.9744960921431512E-2</v>
      </c>
      <c r="I37" s="3">
        <v>0.25296675191815854</v>
      </c>
      <c r="J37" s="3">
        <v>2.6959547629404092E-2</v>
      </c>
      <c r="K37" s="3">
        <v>0.41699999999999998</v>
      </c>
      <c r="L37" s="3">
        <v>0.89322580645161298</v>
      </c>
      <c r="N37" s="3">
        <v>89.889649082888667</v>
      </c>
      <c r="O37" s="4">
        <v>900</v>
      </c>
      <c r="P37" s="52">
        <v>50.19</v>
      </c>
      <c r="Q37" s="52">
        <v>23.04</v>
      </c>
      <c r="R37" s="52">
        <v>190.3</v>
      </c>
      <c r="S37" s="53">
        <v>120</v>
      </c>
      <c r="T37" s="53"/>
      <c r="U37" s="53">
        <v>324</v>
      </c>
      <c r="V37" s="53">
        <v>112</v>
      </c>
      <c r="W37" s="53">
        <v>16</v>
      </c>
      <c r="X37" s="53">
        <v>5</v>
      </c>
      <c r="Y37" s="52">
        <v>864.4</v>
      </c>
      <c r="Z37" s="53"/>
      <c r="AA37" s="52">
        <v>191.1</v>
      </c>
      <c r="AB37" s="52">
        <v>118.8</v>
      </c>
      <c r="AC37" s="58">
        <v>17</v>
      </c>
      <c r="AD37">
        <v>64</v>
      </c>
      <c r="AF37">
        <v>20</v>
      </c>
      <c r="AG37">
        <v>12.4</v>
      </c>
      <c r="AH37" s="3">
        <v>0</v>
      </c>
      <c r="AI37">
        <v>93.5</v>
      </c>
      <c r="AO37">
        <v>6.5</v>
      </c>
      <c r="AQ37">
        <f t="shared" si="1"/>
        <v>46.321525885558586</v>
      </c>
      <c r="AR37">
        <f t="shared" si="2"/>
        <v>66.875653082549633</v>
      </c>
      <c r="AS37" s="5">
        <f t="shared" si="3"/>
        <v>33.217571794162929</v>
      </c>
      <c r="AT37">
        <f t="shared" si="4"/>
        <v>28.129395218002813</v>
      </c>
      <c r="AU37">
        <f t="shared" si="5"/>
        <v>53.679653679653676</v>
      </c>
      <c r="AV37" s="3">
        <f t="shared" si="6"/>
        <v>0</v>
      </c>
      <c r="AW37" s="3">
        <f t="shared" si="7"/>
        <v>305.55555555555554</v>
      </c>
      <c r="AX37" s="57"/>
      <c r="AY37" s="3">
        <f t="shared" si="8"/>
        <v>26.20967741935484</v>
      </c>
      <c r="AZ37" s="6">
        <f t="shared" si="9"/>
        <v>1.7048754871234355</v>
      </c>
      <c r="BA37" s="61"/>
      <c r="BB37" s="6">
        <f t="shared" si="11"/>
        <v>1.7673443722490045</v>
      </c>
    </row>
    <row r="38" spans="1:54">
      <c r="A38" t="s">
        <v>67</v>
      </c>
      <c r="C38" s="3">
        <v>2.32416</v>
      </c>
      <c r="D38" s="3">
        <v>19.161999999999999</v>
      </c>
      <c r="E38" s="3">
        <v>47.8</v>
      </c>
      <c r="F38" s="3">
        <v>19.600000000000001</v>
      </c>
      <c r="G38" s="3">
        <v>1.3992015968063874E-2</v>
      </c>
      <c r="H38" s="3">
        <v>1.6581653640477173E-2</v>
      </c>
      <c r="I38" s="3">
        <v>0.21682864450127876</v>
      </c>
      <c r="J38" s="3">
        <v>1.3479773814702046E-2</v>
      </c>
      <c r="K38" s="3">
        <v>1.6179599999999998</v>
      </c>
      <c r="L38" s="3">
        <v>4.5806451612903233E-2</v>
      </c>
      <c r="N38" s="3">
        <v>90.810808539537405</v>
      </c>
      <c r="O38" s="4">
        <v>2300</v>
      </c>
      <c r="P38" s="52">
        <v>20.05</v>
      </c>
      <c r="Q38" s="52">
        <v>37.1</v>
      </c>
      <c r="R38" s="52">
        <v>32.549999999999997</v>
      </c>
      <c r="S38" s="53">
        <v>32</v>
      </c>
      <c r="T38" s="53"/>
      <c r="U38" s="53">
        <v>1.8</v>
      </c>
      <c r="V38" s="53">
        <v>57</v>
      </c>
      <c r="W38" s="53">
        <v>14</v>
      </c>
      <c r="X38" s="53">
        <v>9</v>
      </c>
      <c r="Y38" s="52">
        <v>286.7</v>
      </c>
      <c r="Z38" s="53"/>
      <c r="AA38" s="52">
        <v>44.93</v>
      </c>
      <c r="AB38" s="52">
        <v>209.1</v>
      </c>
      <c r="AC38">
        <v>11</v>
      </c>
      <c r="AD38">
        <v>35</v>
      </c>
      <c r="AF38">
        <v>11</v>
      </c>
      <c r="AG38">
        <v>1.5</v>
      </c>
      <c r="AH38" s="3">
        <v>0</v>
      </c>
      <c r="AI38">
        <v>31</v>
      </c>
      <c r="AO38">
        <v>1.5</v>
      </c>
      <c r="AQ38">
        <f t="shared" si="1"/>
        <v>29.972752043596731</v>
      </c>
      <c r="AR38">
        <f t="shared" si="2"/>
        <v>36.572622779519335</v>
      </c>
      <c r="AS38" s="5">
        <f t="shared" si="3"/>
        <v>19.286685407149392</v>
      </c>
      <c r="AT38">
        <f t="shared" si="4"/>
        <v>15.471167369901547</v>
      </c>
      <c r="AU38">
        <f t="shared" si="5"/>
        <v>6.4935064935064934</v>
      </c>
      <c r="AV38" s="3">
        <f t="shared" si="6"/>
        <v>0</v>
      </c>
      <c r="AW38" s="3">
        <f t="shared" si="7"/>
        <v>101.30718954248366</v>
      </c>
      <c r="AX38" s="57"/>
      <c r="AY38" s="3">
        <f t="shared" si="8"/>
        <v>6.0483870967741939</v>
      </c>
      <c r="AZ38" s="6">
        <f t="shared" si="9"/>
        <v>1.521121825720761</v>
      </c>
      <c r="BA38" s="6"/>
      <c r="BB38" s="6">
        <f t="shared" si="11"/>
        <v>4.9554950045413255</v>
      </c>
    </row>
    <row r="39" spans="1:54">
      <c r="A39" t="s">
        <v>65</v>
      </c>
      <c r="C39" s="3">
        <v>0.77471999999999996</v>
      </c>
      <c r="D39" s="3">
        <v>8.58</v>
      </c>
      <c r="E39" s="3">
        <v>57.7</v>
      </c>
      <c r="F39" s="3">
        <v>21.5</v>
      </c>
      <c r="G39" s="3">
        <v>1.3992015968063874E-2</v>
      </c>
      <c r="H39" s="3">
        <v>3.3163307280954346E-2</v>
      </c>
      <c r="I39" s="3">
        <v>0.1686445012787724</v>
      </c>
      <c r="J39" s="3">
        <v>1.3479773814702046E-2</v>
      </c>
      <c r="K39" s="3">
        <v>1.6012799999999998</v>
      </c>
      <c r="L39" s="3">
        <v>4.5806451612903233E-2</v>
      </c>
      <c r="N39" s="3">
        <v>90.431086049955411</v>
      </c>
      <c r="O39" s="4">
        <v>200</v>
      </c>
      <c r="P39" s="52">
        <v>17.87</v>
      </c>
      <c r="Q39" s="52">
        <v>40.159999999999997</v>
      </c>
      <c r="R39" s="52">
        <v>25.26</v>
      </c>
      <c r="S39" s="53">
        <v>2</v>
      </c>
      <c r="T39" s="53"/>
      <c r="U39" s="53">
        <v>2.7</v>
      </c>
      <c r="V39" s="53">
        <v>10</v>
      </c>
      <c r="W39" s="53">
        <v>14</v>
      </c>
      <c r="X39" s="53">
        <v>14</v>
      </c>
      <c r="Y39" s="52">
        <v>136.6</v>
      </c>
      <c r="Z39" s="53"/>
      <c r="AA39" s="52">
        <v>42.76</v>
      </c>
      <c r="AB39" s="52">
        <v>193</v>
      </c>
      <c r="AC39">
        <v>9</v>
      </c>
      <c r="AD39">
        <v>28</v>
      </c>
      <c r="AF39">
        <v>12</v>
      </c>
      <c r="AG39">
        <v>0.7</v>
      </c>
      <c r="AH39">
        <v>0.2</v>
      </c>
      <c r="AI39">
        <v>7.9</v>
      </c>
      <c r="AO39">
        <v>0.7</v>
      </c>
      <c r="AQ39">
        <f t="shared" si="1"/>
        <v>24.52316076294278</v>
      </c>
      <c r="AR39">
        <f t="shared" si="2"/>
        <v>29.258098223615466</v>
      </c>
      <c r="AS39" s="5">
        <f t="shared" si="3"/>
        <v>19.116127211348882</v>
      </c>
      <c r="AT39">
        <f t="shared" si="4"/>
        <v>16.877637130801688</v>
      </c>
      <c r="AU39">
        <f t="shared" si="5"/>
        <v>3.0303030303030298</v>
      </c>
      <c r="AV39" s="3">
        <f t="shared" si="6"/>
        <v>2.298850574712644</v>
      </c>
      <c r="AW39" s="3">
        <f t="shared" si="7"/>
        <v>25.816993464052288</v>
      </c>
      <c r="AX39" s="57"/>
      <c r="AY39" s="3">
        <f t="shared" si="8"/>
        <v>2.82258064516129</v>
      </c>
      <c r="AZ39" s="6">
        <f t="shared" si="9"/>
        <v>1.3513190991537674</v>
      </c>
      <c r="BA39" s="6">
        <f t="shared" si="10"/>
        <v>0.25990514729665182</v>
      </c>
      <c r="BB39" s="6">
        <f t="shared" si="11"/>
        <v>8.6882055274425856</v>
      </c>
    </row>
    <row r="40" spans="1:54">
      <c r="A40" t="s">
        <v>119</v>
      </c>
      <c r="C40" s="3">
        <f>AVERAGE(C23:C33)</f>
        <v>62.200625454545452</v>
      </c>
      <c r="D40" s="3">
        <f t="shared" ref="D40:L40" si="12">AVERAGE(D23:D33)</f>
        <v>4.2509999999999994</v>
      </c>
      <c r="E40" s="3">
        <f t="shared" si="12"/>
        <v>8.0909090909090917</v>
      </c>
      <c r="F40" s="3">
        <f t="shared" si="12"/>
        <v>4.1272727272727279</v>
      </c>
      <c r="G40" s="3">
        <f t="shared" si="12"/>
        <v>9.2856105969878436E-2</v>
      </c>
      <c r="H40" s="3">
        <f t="shared" si="12"/>
        <v>0.34519988033357019</v>
      </c>
      <c r="I40" s="3">
        <f t="shared" si="12"/>
        <v>1.8178563124854683</v>
      </c>
      <c r="J40" s="3">
        <f t="shared" si="12"/>
        <v>0.20954921111945907</v>
      </c>
      <c r="K40" s="3">
        <f t="shared" si="12"/>
        <v>0.32146909090909087</v>
      </c>
      <c r="L40" s="3">
        <f t="shared" si="12"/>
        <v>0.22486803519061585</v>
      </c>
      <c r="O40" s="4">
        <f t="shared" ref="O40:AB40" si="13">AVERAGE(O23:O33)</f>
        <v>13527.272727272728</v>
      </c>
      <c r="P40" s="4">
        <f t="shared" si="13"/>
        <v>95.575454545454534</v>
      </c>
      <c r="Q40" s="4">
        <f t="shared" si="13"/>
        <v>15.382727272727271</v>
      </c>
      <c r="R40" s="4">
        <f t="shared" si="13"/>
        <v>116.20636363636366</v>
      </c>
      <c r="S40" s="4">
        <f t="shared" si="13"/>
        <v>28.636363636363637</v>
      </c>
      <c r="T40" s="4"/>
      <c r="U40" s="4">
        <f t="shared" si="13"/>
        <v>151.18181818181819</v>
      </c>
      <c r="V40" s="4">
        <f t="shared" si="13"/>
        <v>40.090909090909093</v>
      </c>
      <c r="W40" s="4">
        <f t="shared" si="13"/>
        <v>5</v>
      </c>
      <c r="X40" s="4">
        <f t="shared" si="13"/>
        <v>3.6363636363636362</v>
      </c>
      <c r="Y40" s="4">
        <f t="shared" si="13"/>
        <v>370.23636363636365</v>
      </c>
      <c r="Z40" s="4"/>
      <c r="AA40" s="4">
        <f t="shared" si="13"/>
        <v>106.83818181818179</v>
      </c>
      <c r="AB40" s="4">
        <f t="shared" si="13"/>
        <v>49.062727272727265</v>
      </c>
      <c r="AC40" s="4">
        <f>AVERAGE(AC23:AC33)</f>
        <v>45</v>
      </c>
      <c r="AD40" s="4">
        <f>AVERAGE(AD23:AD33)</f>
        <v>101</v>
      </c>
      <c r="AE40" s="4"/>
      <c r="AF40" s="4">
        <f>AVERAGE(AF23:AF33)</f>
        <v>64.63636363636364</v>
      </c>
      <c r="AG40" s="4">
        <f>AVERAGE(AG23:AG33)</f>
        <v>18.736363636363635</v>
      </c>
      <c r="AH40" s="4">
        <f>AVERAGE(AH23:AH33)</f>
        <v>4.0727272727272723</v>
      </c>
      <c r="AI40" s="4">
        <f>AVERAGE(AI23:AI33)</f>
        <v>23.036363636363635</v>
      </c>
      <c r="AJ40" s="4"/>
      <c r="AK40" s="4"/>
      <c r="AL40" s="4"/>
      <c r="AM40" s="4"/>
      <c r="AN40" s="4"/>
      <c r="AO40" s="4">
        <f>AVERAGE(AO23:AO33)</f>
        <v>4.545454545454545</v>
      </c>
      <c r="AP40" s="4"/>
      <c r="AQ40" s="6">
        <f t="shared" ref="AQ40:AW40" si="14">AVERAGE(AQ23:AQ33)</f>
        <v>122.61580381471391</v>
      </c>
      <c r="AR40" s="6">
        <f t="shared" si="14"/>
        <v>105.53814002089865</v>
      </c>
      <c r="AS40" s="6">
        <f t="shared" si="14"/>
        <v>98.742653220832466</v>
      </c>
      <c r="AT40" s="6">
        <f t="shared" si="14"/>
        <v>90.909090909090921</v>
      </c>
      <c r="AU40" s="6">
        <f t="shared" si="14"/>
        <v>81.109799291617477</v>
      </c>
      <c r="AV40" s="6">
        <f t="shared" si="14"/>
        <v>46.812957157784744</v>
      </c>
      <c r="AW40" s="6">
        <f t="shared" si="14"/>
        <v>75.282234105763536</v>
      </c>
      <c r="AX40" s="6"/>
      <c r="AY40" s="6">
        <f>AVERAGE(AY23:AY33)</f>
        <v>18.328445747800586</v>
      </c>
      <c r="AZ40" s="6">
        <f>AVERAGE(AZ23:AZ33)</f>
        <v>0.99087725352090861</v>
      </c>
      <c r="BA40" s="6">
        <f>AVERAGE(BA23:BA33)</f>
        <v>0.58235181436358407</v>
      </c>
      <c r="BB40" s="6">
        <f>AVERAGE(BB23:BB33)</f>
        <v>7.3435627006648341</v>
      </c>
    </row>
  </sheetData>
  <sortState ref="A23:BF40">
    <sortCondition descending="1" ref="C23:C40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A35"/>
  <sheetViews>
    <sheetView workbookViewId="0">
      <pane xSplit="1" ySplit="7" topLeftCell="H8" activePane="bottomRight" state="frozen"/>
      <selection pane="topRight" activeCell="B1" sqref="B1"/>
      <selection pane="bottomLeft" activeCell="A8" sqref="A8"/>
      <selection pane="bottomRight" activeCell="Y8" sqref="Y8"/>
    </sheetView>
  </sheetViews>
  <sheetFormatPr defaultRowHeight="15"/>
  <sheetData>
    <row r="2" spans="1:27" ht="15.75">
      <c r="A2" s="1" t="s">
        <v>128</v>
      </c>
    </row>
    <row r="3" spans="1:27" ht="15.75">
      <c r="A3" s="1"/>
    </row>
    <row r="4" spans="1:27">
      <c r="A4" t="s">
        <v>44</v>
      </c>
    </row>
    <row r="5" spans="1:27">
      <c r="B5" s="22"/>
      <c r="C5" s="22"/>
      <c r="D5" s="22"/>
      <c r="E5" s="22"/>
      <c r="F5" s="22"/>
      <c r="G5" s="22"/>
      <c r="H5" s="22"/>
      <c r="I5" s="22"/>
      <c r="J5" s="22"/>
      <c r="K5" s="22"/>
      <c r="P5" s="22"/>
      <c r="Q5" s="22"/>
    </row>
    <row r="6" spans="1:27">
      <c r="B6" s="22"/>
      <c r="C6" s="22"/>
      <c r="D6" s="22"/>
      <c r="E6" s="22"/>
      <c r="F6" s="22"/>
      <c r="G6" s="22"/>
      <c r="H6" s="22"/>
      <c r="I6" s="22"/>
      <c r="J6" s="22"/>
      <c r="L6" s="22"/>
      <c r="M6" s="22"/>
      <c r="O6">
        <f>(55.938+16)/(55.938+2*16)</f>
        <v>0.81805362869294274</v>
      </c>
      <c r="P6" s="22"/>
      <c r="Q6" s="22"/>
      <c r="R6" s="22"/>
      <c r="S6" s="22"/>
    </row>
    <row r="7" spans="1:27">
      <c r="A7" t="s">
        <v>45</v>
      </c>
      <c r="B7" t="s">
        <v>131</v>
      </c>
      <c r="C7" t="s">
        <v>130</v>
      </c>
      <c r="D7" t="s">
        <v>121</v>
      </c>
      <c r="E7" t="s">
        <v>122</v>
      </c>
      <c r="F7" t="s">
        <v>47</v>
      </c>
      <c r="G7" t="s">
        <v>48</v>
      </c>
      <c r="H7" t="s">
        <v>101</v>
      </c>
      <c r="I7" t="s">
        <v>102</v>
      </c>
      <c r="J7" t="s">
        <v>103</v>
      </c>
      <c r="K7" t="s">
        <v>127</v>
      </c>
      <c r="L7" t="s">
        <v>12</v>
      </c>
      <c r="M7" t="s">
        <v>50</v>
      </c>
      <c r="N7" t="s">
        <v>7</v>
      </c>
      <c r="O7" t="s">
        <v>123</v>
      </c>
      <c r="P7" t="s">
        <v>124</v>
      </c>
      <c r="Q7" t="s">
        <v>125</v>
      </c>
      <c r="R7" t="s">
        <v>126</v>
      </c>
      <c r="S7" t="s">
        <v>49</v>
      </c>
      <c r="T7" t="s">
        <v>13</v>
      </c>
      <c r="U7" t="s">
        <v>16</v>
      </c>
      <c r="V7" t="s">
        <v>135</v>
      </c>
      <c r="W7" t="s">
        <v>55</v>
      </c>
      <c r="X7" t="s">
        <v>24</v>
      </c>
      <c r="Y7" t="s">
        <v>26</v>
      </c>
      <c r="Z7" t="s">
        <v>5</v>
      </c>
      <c r="AA7" t="s">
        <v>6</v>
      </c>
    </row>
    <row r="8" spans="1:27">
      <c r="A8">
        <v>1</v>
      </c>
      <c r="B8" s="64">
        <f>N8+0.818*O8</f>
        <v>64.954819999999998</v>
      </c>
      <c r="C8" s="53">
        <v>2.91</v>
      </c>
      <c r="D8" s="64">
        <v>6.82</v>
      </c>
      <c r="E8" s="53">
        <v>4.46</v>
      </c>
      <c r="F8" s="53">
        <v>0.47</v>
      </c>
      <c r="G8" s="53" t="s">
        <v>129</v>
      </c>
      <c r="H8" s="53">
        <v>1.65</v>
      </c>
      <c r="I8" s="53">
        <v>0.4</v>
      </c>
      <c r="J8" s="53">
        <v>0.18</v>
      </c>
      <c r="K8" s="53" t="s">
        <v>129</v>
      </c>
      <c r="L8" s="53">
        <v>3.42</v>
      </c>
      <c r="M8" s="64">
        <f t="shared" ref="M8:M34" si="0">SUM(B8:L8)</f>
        <v>85.264820000000014</v>
      </c>
      <c r="N8" s="53">
        <v>0.75</v>
      </c>
      <c r="O8" s="64">
        <v>78.489999999999995</v>
      </c>
      <c r="P8" s="53">
        <v>3.06</v>
      </c>
      <c r="Q8" s="53">
        <v>0.36</v>
      </c>
      <c r="R8" s="53" t="s">
        <v>129</v>
      </c>
      <c r="S8" s="53" t="s">
        <v>129</v>
      </c>
      <c r="T8" s="52">
        <v>2597.4044606756224</v>
      </c>
      <c r="U8">
        <v>93</v>
      </c>
      <c r="V8">
        <v>56</v>
      </c>
      <c r="W8">
        <v>482</v>
      </c>
      <c r="X8">
        <v>58</v>
      </c>
      <c r="Y8">
        <v>49</v>
      </c>
      <c r="Z8">
        <v>12</v>
      </c>
      <c r="AA8">
        <v>50</v>
      </c>
    </row>
    <row r="9" spans="1:27">
      <c r="A9">
        <v>2</v>
      </c>
      <c r="B9" s="64">
        <f t="shared" ref="B9:B34" si="1">N9+0.818*O9</f>
        <v>70.355399999999989</v>
      </c>
      <c r="C9" s="53">
        <v>2.23</v>
      </c>
      <c r="D9" s="64">
        <v>2.39</v>
      </c>
      <c r="E9" s="53">
        <v>2.64</v>
      </c>
      <c r="F9" s="53">
        <v>0.31</v>
      </c>
      <c r="G9" s="53" t="s">
        <v>129</v>
      </c>
      <c r="H9" s="53">
        <v>1.67</v>
      </c>
      <c r="I9" s="53">
        <v>0.4</v>
      </c>
      <c r="J9" s="53">
        <v>0.21</v>
      </c>
      <c r="K9" s="53" t="s">
        <v>129</v>
      </c>
      <c r="L9" s="53">
        <v>3.1199999999999997</v>
      </c>
      <c r="M9" s="64">
        <f t="shared" si="0"/>
        <v>83.325400000000002</v>
      </c>
      <c r="N9" s="53">
        <v>0.57999999999999996</v>
      </c>
      <c r="O9" s="64">
        <v>85.3</v>
      </c>
      <c r="P9" s="53">
        <v>2.48</v>
      </c>
      <c r="Q9" s="53">
        <v>0.49</v>
      </c>
      <c r="R9" s="53">
        <v>0.15</v>
      </c>
      <c r="S9" s="53" t="s">
        <v>129</v>
      </c>
      <c r="T9" s="52">
        <v>7702.6477109690877</v>
      </c>
      <c r="U9">
        <v>117</v>
      </c>
      <c r="V9">
        <v>48</v>
      </c>
      <c r="W9">
        <v>567</v>
      </c>
      <c r="X9">
        <v>28</v>
      </c>
      <c r="Y9">
        <v>80</v>
      </c>
      <c r="Z9">
        <v>23</v>
      </c>
      <c r="AA9">
        <v>19</v>
      </c>
    </row>
    <row r="10" spans="1:27">
      <c r="A10">
        <v>3</v>
      </c>
      <c r="B10" s="64">
        <f t="shared" si="1"/>
        <v>58.825259999999986</v>
      </c>
      <c r="C10" s="53">
        <v>3.34</v>
      </c>
      <c r="D10" s="64">
        <v>14.76</v>
      </c>
      <c r="E10" s="53">
        <v>3.69</v>
      </c>
      <c r="F10" s="53">
        <v>0.31</v>
      </c>
      <c r="G10" s="53" t="s">
        <v>129</v>
      </c>
      <c r="H10" s="53">
        <v>0.51</v>
      </c>
      <c r="I10" s="53">
        <v>0.28000000000000003</v>
      </c>
      <c r="J10" s="53">
        <v>0.35</v>
      </c>
      <c r="K10" s="53" t="s">
        <v>129</v>
      </c>
      <c r="L10" s="53">
        <v>3.8899999999999997</v>
      </c>
      <c r="M10" s="64">
        <f t="shared" si="0"/>
        <v>85.955259999999996</v>
      </c>
      <c r="N10" s="53">
        <v>0.69</v>
      </c>
      <c r="O10" s="64">
        <v>71.069999999999993</v>
      </c>
      <c r="P10" s="53">
        <v>3.07</v>
      </c>
      <c r="Q10" s="53">
        <v>0.82</v>
      </c>
      <c r="R10" s="53" t="s">
        <v>129</v>
      </c>
      <c r="S10" s="53" t="s">
        <v>129</v>
      </c>
      <c r="T10" s="52">
        <v>9314.8297900091293</v>
      </c>
      <c r="U10">
        <v>65</v>
      </c>
      <c r="V10">
        <v>58</v>
      </c>
      <c r="W10">
        <v>850</v>
      </c>
      <c r="X10">
        <v>56</v>
      </c>
      <c r="Y10">
        <v>104</v>
      </c>
      <c r="Z10">
        <v>29</v>
      </c>
      <c r="AA10">
        <v>52</v>
      </c>
    </row>
    <row r="11" spans="1:27">
      <c r="A11">
        <v>4</v>
      </c>
      <c r="B11" s="64">
        <f t="shared" si="1"/>
        <v>29.676239999999996</v>
      </c>
      <c r="C11" s="53">
        <v>4.6900000000000004</v>
      </c>
      <c r="D11" s="64">
        <v>47.35</v>
      </c>
      <c r="E11" s="53">
        <v>5.98</v>
      </c>
      <c r="F11" s="53">
        <v>0.27</v>
      </c>
      <c r="G11" s="53" t="s">
        <v>129</v>
      </c>
      <c r="H11" s="53">
        <v>0.61</v>
      </c>
      <c r="I11" s="53">
        <v>0.1</v>
      </c>
      <c r="J11" s="53">
        <v>0.43</v>
      </c>
      <c r="K11" s="53">
        <v>4.0000000000000001E-3</v>
      </c>
      <c r="L11" s="53">
        <v>3.6799999999999997</v>
      </c>
      <c r="M11" s="64">
        <f t="shared" si="0"/>
        <v>92.790240000000011</v>
      </c>
      <c r="N11" s="53">
        <v>0.49</v>
      </c>
      <c r="O11" s="64">
        <v>35.68</v>
      </c>
      <c r="P11" s="63">
        <v>3.34</v>
      </c>
      <c r="Q11" s="53">
        <v>0.34</v>
      </c>
      <c r="R11" s="53" t="s">
        <v>129</v>
      </c>
      <c r="S11" s="53" t="s">
        <v>129</v>
      </c>
      <c r="T11" s="52">
        <v>2149.5761053867222</v>
      </c>
      <c r="U11" s="53" t="s">
        <v>129</v>
      </c>
      <c r="V11" s="53" t="s">
        <v>129</v>
      </c>
      <c r="W11" s="53" t="s">
        <v>129</v>
      </c>
      <c r="X11" s="53" t="s">
        <v>129</v>
      </c>
      <c r="Y11" s="53" t="s">
        <v>129</v>
      </c>
      <c r="Z11" s="53" t="s">
        <v>129</v>
      </c>
      <c r="AA11" s="53" t="s">
        <v>129</v>
      </c>
    </row>
    <row r="12" spans="1:27">
      <c r="A12">
        <v>5</v>
      </c>
      <c r="B12" s="64">
        <f t="shared" si="1"/>
        <v>52.050439999999995</v>
      </c>
      <c r="C12" s="53">
        <v>1.31</v>
      </c>
      <c r="D12" s="64">
        <v>20.39</v>
      </c>
      <c r="E12" s="53">
        <v>5.64</v>
      </c>
      <c r="F12" s="53">
        <v>0.23</v>
      </c>
      <c r="G12" s="53" t="s">
        <v>129</v>
      </c>
      <c r="H12" s="53">
        <v>2.44</v>
      </c>
      <c r="I12" s="53">
        <v>0.62</v>
      </c>
      <c r="J12" s="53">
        <v>0.3</v>
      </c>
      <c r="K12" s="53" t="s">
        <v>129</v>
      </c>
      <c r="L12" s="53">
        <v>4.03</v>
      </c>
      <c r="M12" s="64">
        <f t="shared" si="0"/>
        <v>87.010440000000003</v>
      </c>
      <c r="N12" s="53">
        <v>0.86</v>
      </c>
      <c r="O12" s="64">
        <v>62.58</v>
      </c>
      <c r="P12" s="63">
        <v>3.6</v>
      </c>
      <c r="Q12" s="53">
        <v>0.43</v>
      </c>
      <c r="R12" s="53" t="s">
        <v>129</v>
      </c>
      <c r="S12" s="53" t="s">
        <v>129</v>
      </c>
      <c r="T12" s="52">
        <v>9673.0924742402512</v>
      </c>
      <c r="U12">
        <v>65</v>
      </c>
      <c r="V12">
        <v>90</v>
      </c>
      <c r="W12">
        <v>721</v>
      </c>
      <c r="X12">
        <v>48</v>
      </c>
      <c r="Y12">
        <v>23</v>
      </c>
      <c r="Z12">
        <v>12</v>
      </c>
      <c r="AA12">
        <v>8</v>
      </c>
    </row>
    <row r="13" spans="1:27">
      <c r="A13">
        <v>6</v>
      </c>
      <c r="B13" s="64">
        <f t="shared" si="1"/>
        <v>66.578060000000008</v>
      </c>
      <c r="C13" s="53">
        <v>1.78</v>
      </c>
      <c r="D13" s="64">
        <v>12.69</v>
      </c>
      <c r="E13" s="53">
        <v>1.56</v>
      </c>
      <c r="F13" s="53">
        <v>0.31</v>
      </c>
      <c r="G13" s="53" t="s">
        <v>129</v>
      </c>
      <c r="H13" s="53">
        <v>0.41</v>
      </c>
      <c r="I13" s="53">
        <v>0.28000000000000003</v>
      </c>
      <c r="J13" s="53">
        <v>0.11</v>
      </c>
      <c r="K13" s="53" t="s">
        <v>129</v>
      </c>
      <c r="L13" s="53">
        <v>1.22</v>
      </c>
      <c r="M13" s="64">
        <f t="shared" si="0"/>
        <v>84.938060000000007</v>
      </c>
      <c r="N13" s="53">
        <v>0.59</v>
      </c>
      <c r="O13" s="64">
        <v>80.67</v>
      </c>
      <c r="P13" s="63">
        <v>1</v>
      </c>
      <c r="Q13" s="53">
        <v>0.22</v>
      </c>
      <c r="R13" s="53" t="s">
        <v>129</v>
      </c>
      <c r="S13" s="53" t="s">
        <v>129</v>
      </c>
      <c r="T13" s="52">
        <v>2149.5761053867222</v>
      </c>
      <c r="U13">
        <v>70</v>
      </c>
      <c r="V13">
        <v>55</v>
      </c>
      <c r="W13">
        <v>1348</v>
      </c>
      <c r="X13">
        <v>20</v>
      </c>
      <c r="Y13">
        <v>65</v>
      </c>
      <c r="Z13">
        <v>12</v>
      </c>
      <c r="AA13">
        <v>46</v>
      </c>
    </row>
    <row r="14" spans="1:27">
      <c r="A14">
        <v>7</v>
      </c>
      <c r="B14" s="64">
        <f t="shared" si="1"/>
        <v>68.331319999999991</v>
      </c>
      <c r="C14" s="53">
        <v>2.4500000000000002</v>
      </c>
      <c r="D14" s="64">
        <v>1</v>
      </c>
      <c r="E14" s="53">
        <v>2.13</v>
      </c>
      <c r="F14" s="53">
        <v>0.63</v>
      </c>
      <c r="G14" s="53">
        <v>0.11</v>
      </c>
      <c r="H14" s="53">
        <v>0.77</v>
      </c>
      <c r="I14" s="53">
        <v>0.34</v>
      </c>
      <c r="J14" s="53">
        <v>0.12</v>
      </c>
      <c r="K14" s="53" t="s">
        <v>129</v>
      </c>
      <c r="L14" s="53">
        <v>5.83</v>
      </c>
      <c r="M14" s="64">
        <f t="shared" si="0"/>
        <v>81.711319999999986</v>
      </c>
      <c r="N14" s="53">
        <v>0.65</v>
      </c>
      <c r="O14" s="64">
        <v>82.74</v>
      </c>
      <c r="P14" s="53">
        <v>4.4400000000000004</v>
      </c>
      <c r="Q14" s="53">
        <v>1.39</v>
      </c>
      <c r="R14" s="53" t="s">
        <v>129</v>
      </c>
      <c r="S14" s="53" t="s">
        <v>129</v>
      </c>
      <c r="T14" s="52">
        <v>26601.004304160688</v>
      </c>
      <c r="U14">
        <v>91</v>
      </c>
      <c r="V14">
        <v>65</v>
      </c>
      <c r="W14">
        <v>2445</v>
      </c>
      <c r="X14">
        <v>80</v>
      </c>
      <c r="Y14">
        <v>87</v>
      </c>
      <c r="Z14">
        <v>12</v>
      </c>
      <c r="AA14">
        <v>35</v>
      </c>
    </row>
    <row r="15" spans="1:27">
      <c r="A15">
        <v>8</v>
      </c>
      <c r="B15" s="64">
        <f t="shared" si="1"/>
        <v>60.968399999999995</v>
      </c>
      <c r="C15" s="53">
        <v>3.13</v>
      </c>
      <c r="D15" s="64">
        <v>7.96</v>
      </c>
      <c r="E15" s="53">
        <v>4.63</v>
      </c>
      <c r="F15" s="53">
        <v>0.31</v>
      </c>
      <c r="G15" s="53">
        <v>0.23</v>
      </c>
      <c r="H15" s="53">
        <v>0.82</v>
      </c>
      <c r="I15" s="53">
        <v>0.28000000000000003</v>
      </c>
      <c r="J15" s="53">
        <v>0.35</v>
      </c>
      <c r="K15" s="53" t="s">
        <v>129</v>
      </c>
      <c r="L15" s="53">
        <v>6.72</v>
      </c>
      <c r="M15" s="64">
        <f t="shared" si="0"/>
        <v>85.398399999999981</v>
      </c>
      <c r="N15" s="63">
        <v>0.6</v>
      </c>
      <c r="O15" s="64">
        <v>73.8</v>
      </c>
      <c r="P15" s="53">
        <v>5.39</v>
      </c>
      <c r="Q15" s="53">
        <v>1.33</v>
      </c>
      <c r="R15" s="53" t="s">
        <v>129</v>
      </c>
      <c r="S15" s="53" t="s">
        <v>129</v>
      </c>
      <c r="T15" s="52">
        <v>8508.7387504891085</v>
      </c>
      <c r="U15">
        <v>94</v>
      </c>
      <c r="V15">
        <v>77</v>
      </c>
      <c r="W15">
        <v>4350</v>
      </c>
      <c r="X15">
        <v>59</v>
      </c>
      <c r="Y15">
        <v>96</v>
      </c>
      <c r="Z15">
        <v>18</v>
      </c>
      <c r="AA15">
        <v>22</v>
      </c>
    </row>
    <row r="16" spans="1:27">
      <c r="A16">
        <v>9</v>
      </c>
      <c r="B16" s="64">
        <f t="shared" si="1"/>
        <v>64.134039999999999</v>
      </c>
      <c r="C16" s="53">
        <v>3.18</v>
      </c>
      <c r="D16" s="64">
        <v>9.36</v>
      </c>
      <c r="E16" s="53">
        <v>3.26</v>
      </c>
      <c r="F16" s="53">
        <v>0.08</v>
      </c>
      <c r="G16" s="53" t="s">
        <v>129</v>
      </c>
      <c r="H16" s="53">
        <v>0.61</v>
      </c>
      <c r="I16" s="53">
        <v>0.28000000000000003</v>
      </c>
      <c r="J16" s="53">
        <v>0.23</v>
      </c>
      <c r="K16" s="53" t="s">
        <v>129</v>
      </c>
      <c r="L16" s="53">
        <v>3.8000000000000003</v>
      </c>
      <c r="M16" s="64">
        <f t="shared" si="0"/>
        <v>84.93404000000001</v>
      </c>
      <c r="N16" s="53">
        <v>0.51</v>
      </c>
      <c r="O16" s="64">
        <v>77.78</v>
      </c>
      <c r="P16" s="53">
        <v>3.16</v>
      </c>
      <c r="Q16" s="53">
        <v>0.64</v>
      </c>
      <c r="R16" s="53" t="s">
        <v>129</v>
      </c>
      <c r="S16" s="53" t="s">
        <v>129</v>
      </c>
      <c r="T16" s="52">
        <v>5373.9402634668049</v>
      </c>
      <c r="U16">
        <v>56</v>
      </c>
      <c r="V16">
        <v>20</v>
      </c>
      <c r="W16">
        <v>1549</v>
      </c>
      <c r="X16">
        <v>36</v>
      </c>
      <c r="Y16">
        <v>47</v>
      </c>
      <c r="Z16">
        <v>21</v>
      </c>
      <c r="AA16">
        <v>35</v>
      </c>
    </row>
    <row r="17" spans="1:27">
      <c r="A17">
        <v>10</v>
      </c>
      <c r="B17" s="64">
        <f t="shared" si="1"/>
        <v>31.125439999999998</v>
      </c>
      <c r="C17" s="53">
        <v>17.850000000000001</v>
      </c>
      <c r="D17" s="64">
        <v>30.41</v>
      </c>
      <c r="E17" s="53">
        <v>6.57</v>
      </c>
      <c r="F17" s="53">
        <v>0.16</v>
      </c>
      <c r="G17" s="53" t="s">
        <v>129</v>
      </c>
      <c r="H17" s="53">
        <v>0.87</v>
      </c>
      <c r="I17" s="53">
        <v>0.34</v>
      </c>
      <c r="J17" s="53">
        <v>0.4</v>
      </c>
      <c r="K17" s="53" t="s">
        <v>129</v>
      </c>
      <c r="L17" s="53">
        <v>5.53</v>
      </c>
      <c r="M17" s="64">
        <f t="shared" si="0"/>
        <v>93.255440000000021</v>
      </c>
      <c r="N17" s="53">
        <v>2.4300000000000002</v>
      </c>
      <c r="O17" s="64">
        <v>35.08</v>
      </c>
      <c r="P17" s="53">
        <v>4.88</v>
      </c>
      <c r="Q17" s="53">
        <v>0.65</v>
      </c>
      <c r="R17" s="53" t="s">
        <v>129</v>
      </c>
      <c r="S17" s="53" t="s">
        <v>129</v>
      </c>
      <c r="T17" s="52">
        <v>358.26268423112037</v>
      </c>
      <c r="U17">
        <v>46</v>
      </c>
      <c r="V17">
        <v>59</v>
      </c>
      <c r="W17">
        <v>174</v>
      </c>
      <c r="X17">
        <v>35</v>
      </c>
      <c r="Y17">
        <v>58</v>
      </c>
      <c r="Z17">
        <v>28</v>
      </c>
      <c r="AA17">
        <v>8</v>
      </c>
    </row>
    <row r="18" spans="1:27">
      <c r="A18">
        <v>11</v>
      </c>
      <c r="B18" s="64">
        <f t="shared" si="1"/>
        <v>52.458399999999997</v>
      </c>
      <c r="C18" s="53">
        <v>3.56</v>
      </c>
      <c r="D18" s="64">
        <v>22.39</v>
      </c>
      <c r="E18" s="53">
        <v>5.45</v>
      </c>
      <c r="F18" s="53">
        <v>0.21</v>
      </c>
      <c r="G18" s="53" t="s">
        <v>129</v>
      </c>
      <c r="H18" s="53">
        <v>0.33</v>
      </c>
      <c r="I18" s="53">
        <v>0.1</v>
      </c>
      <c r="J18" s="53">
        <v>0.38</v>
      </c>
      <c r="K18" s="53">
        <v>4.0000000000000001E-3</v>
      </c>
      <c r="L18" s="53">
        <v>3.5199999999999996</v>
      </c>
      <c r="M18" s="64">
        <f t="shared" si="0"/>
        <v>88.402399999999986</v>
      </c>
      <c r="N18" s="53">
        <v>0.27</v>
      </c>
      <c r="O18" s="64">
        <v>63.8</v>
      </c>
      <c r="P18" s="53">
        <v>3.05</v>
      </c>
      <c r="Q18" s="53">
        <v>0.47</v>
      </c>
      <c r="R18" s="53" t="s">
        <v>129</v>
      </c>
      <c r="S18" s="53" t="s">
        <v>129</v>
      </c>
      <c r="T18" s="52">
        <v>1074.7880526933611</v>
      </c>
      <c r="U18">
        <v>66</v>
      </c>
      <c r="V18">
        <v>41</v>
      </c>
      <c r="W18">
        <v>133</v>
      </c>
      <c r="X18">
        <v>112</v>
      </c>
      <c r="Y18">
        <v>76</v>
      </c>
      <c r="Z18">
        <v>101</v>
      </c>
      <c r="AA18">
        <v>33</v>
      </c>
    </row>
    <row r="19" spans="1:27">
      <c r="A19">
        <v>12</v>
      </c>
      <c r="B19" s="64">
        <f t="shared" si="1"/>
        <v>62.000899999999994</v>
      </c>
      <c r="C19" s="53">
        <v>4.2300000000000004</v>
      </c>
      <c r="D19" s="64">
        <v>8.5500000000000007</v>
      </c>
      <c r="E19" s="53">
        <v>6.18</v>
      </c>
      <c r="F19" s="53">
        <v>0.16</v>
      </c>
      <c r="G19" s="53" t="s">
        <v>129</v>
      </c>
      <c r="H19" s="53">
        <v>0.7</v>
      </c>
      <c r="I19" s="53">
        <v>0.34</v>
      </c>
      <c r="J19" s="53">
        <v>0.35</v>
      </c>
      <c r="K19" s="53" t="s">
        <v>129</v>
      </c>
      <c r="L19" s="53">
        <v>3.54</v>
      </c>
      <c r="M19" s="64">
        <f t="shared" si="0"/>
        <v>86.050899999999984</v>
      </c>
      <c r="N19" s="53">
        <v>0.61</v>
      </c>
      <c r="O19" s="64">
        <v>75.05</v>
      </c>
      <c r="P19" s="53">
        <v>3.13</v>
      </c>
      <c r="Q19" s="53">
        <v>0.41</v>
      </c>
      <c r="R19" s="53" t="s">
        <v>129</v>
      </c>
      <c r="S19" s="53" t="s">
        <v>129</v>
      </c>
      <c r="T19" s="52">
        <v>358.26268423112037</v>
      </c>
      <c r="U19">
        <v>87</v>
      </c>
      <c r="V19">
        <v>60</v>
      </c>
      <c r="W19">
        <v>244</v>
      </c>
      <c r="X19">
        <v>78</v>
      </c>
      <c r="Y19">
        <v>102</v>
      </c>
      <c r="Z19">
        <v>31</v>
      </c>
      <c r="AA19">
        <v>50</v>
      </c>
    </row>
    <row r="20" spans="1:27">
      <c r="A20">
        <v>13</v>
      </c>
      <c r="B20" s="64">
        <f t="shared" si="1"/>
        <v>75.114339999999984</v>
      </c>
      <c r="C20" s="53">
        <v>2.89</v>
      </c>
      <c r="D20" s="64">
        <v>1.63</v>
      </c>
      <c r="E20" s="53">
        <v>0.86</v>
      </c>
      <c r="F20" s="53">
        <v>0.47</v>
      </c>
      <c r="G20" s="53" t="s">
        <v>129</v>
      </c>
      <c r="H20" s="53">
        <v>0.27</v>
      </c>
      <c r="I20" s="53">
        <v>0.28000000000000003</v>
      </c>
      <c r="J20" s="53">
        <v>0.11</v>
      </c>
      <c r="K20" s="53" t="s">
        <v>129</v>
      </c>
      <c r="L20" s="53">
        <v>1.54</v>
      </c>
      <c r="M20" s="64">
        <f t="shared" si="0"/>
        <v>83.164339999999982</v>
      </c>
      <c r="N20" s="53">
        <v>0.56999999999999995</v>
      </c>
      <c r="O20" s="64">
        <v>91.13</v>
      </c>
      <c r="P20" s="53">
        <v>1.31</v>
      </c>
      <c r="Q20" s="53">
        <v>0.23</v>
      </c>
      <c r="R20" s="53" t="s">
        <v>129</v>
      </c>
      <c r="S20" s="53" t="s">
        <v>129</v>
      </c>
      <c r="T20" s="52">
        <v>806.09103952002079</v>
      </c>
      <c r="U20">
        <v>55</v>
      </c>
      <c r="V20">
        <v>57</v>
      </c>
      <c r="W20">
        <v>192</v>
      </c>
      <c r="X20">
        <v>84</v>
      </c>
      <c r="Y20">
        <v>44</v>
      </c>
      <c r="Z20">
        <v>13</v>
      </c>
      <c r="AA20">
        <v>45</v>
      </c>
    </row>
    <row r="21" spans="1:27">
      <c r="A21">
        <v>14</v>
      </c>
      <c r="B21" s="64">
        <f t="shared" si="1"/>
        <v>74.29361999999999</v>
      </c>
      <c r="C21" s="53">
        <v>2.4500000000000002</v>
      </c>
      <c r="D21" s="64">
        <v>2.89</v>
      </c>
      <c r="E21" s="53">
        <v>0.98</v>
      </c>
      <c r="F21" s="53">
        <v>0.47</v>
      </c>
      <c r="G21" s="53" t="s">
        <v>129</v>
      </c>
      <c r="H21" s="53">
        <v>0.27</v>
      </c>
      <c r="I21" s="53">
        <v>0.28000000000000003</v>
      </c>
      <c r="J21" s="53">
        <v>0.16</v>
      </c>
      <c r="K21" s="53" t="s">
        <v>129</v>
      </c>
      <c r="L21" s="53">
        <v>1.34</v>
      </c>
      <c r="M21" s="64">
        <f t="shared" si="0"/>
        <v>83.133619999999993</v>
      </c>
      <c r="N21" s="63">
        <v>0.6</v>
      </c>
      <c r="O21" s="64">
        <v>90.09</v>
      </c>
      <c r="P21" s="53">
        <v>1.1100000000000001</v>
      </c>
      <c r="Q21" s="53">
        <v>0.23</v>
      </c>
      <c r="R21" s="53" t="s">
        <v>129</v>
      </c>
      <c r="S21" s="53" t="s">
        <v>129</v>
      </c>
      <c r="T21" s="52">
        <v>2060.0104343289422</v>
      </c>
      <c r="U21">
        <v>96</v>
      </c>
      <c r="V21">
        <v>46</v>
      </c>
      <c r="W21">
        <v>367</v>
      </c>
      <c r="X21">
        <v>91</v>
      </c>
      <c r="Y21">
        <v>71</v>
      </c>
      <c r="Z21">
        <v>40</v>
      </c>
      <c r="AA21">
        <v>20</v>
      </c>
    </row>
    <row r="22" spans="1:27">
      <c r="A22">
        <v>15</v>
      </c>
      <c r="B22" s="64">
        <f t="shared" si="1"/>
        <v>67.058839999999989</v>
      </c>
      <c r="C22" s="53">
        <v>3.12</v>
      </c>
      <c r="D22" s="64">
        <v>6.51</v>
      </c>
      <c r="E22" s="53">
        <v>4.4400000000000004</v>
      </c>
      <c r="F22" s="53">
        <v>0.16</v>
      </c>
      <c r="G22" s="53" t="s">
        <v>129</v>
      </c>
      <c r="H22" s="53">
        <v>0.33</v>
      </c>
      <c r="I22" s="53">
        <v>0.23</v>
      </c>
      <c r="J22" s="53">
        <v>0.3</v>
      </c>
      <c r="K22" s="53" t="s">
        <v>129</v>
      </c>
      <c r="L22" s="53">
        <v>2.6900000000000004</v>
      </c>
      <c r="M22" s="64">
        <f t="shared" si="0"/>
        <v>84.83883999999999</v>
      </c>
      <c r="N22" s="53">
        <v>0.49</v>
      </c>
      <c r="O22" s="64">
        <v>81.38</v>
      </c>
      <c r="P22" s="53">
        <v>2.2400000000000002</v>
      </c>
      <c r="Q22" s="53">
        <v>0.45</v>
      </c>
      <c r="R22" s="53" t="s">
        <v>129</v>
      </c>
      <c r="S22" s="53" t="s">
        <v>129</v>
      </c>
      <c r="T22" s="52">
        <v>895.65671057780094</v>
      </c>
      <c r="U22">
        <v>68</v>
      </c>
      <c r="V22">
        <v>48</v>
      </c>
      <c r="W22">
        <v>218</v>
      </c>
      <c r="X22">
        <v>72</v>
      </c>
      <c r="Y22">
        <v>69</v>
      </c>
      <c r="Z22">
        <v>44</v>
      </c>
      <c r="AA22">
        <v>70</v>
      </c>
    </row>
    <row r="23" spans="1:27">
      <c r="A23">
        <v>16</v>
      </c>
      <c r="B23" s="64">
        <f t="shared" si="1"/>
        <v>8.2600800000000003</v>
      </c>
      <c r="C23" s="53">
        <v>8.7100000000000009</v>
      </c>
      <c r="D23" s="64">
        <v>50.93</v>
      </c>
      <c r="E23" s="53">
        <v>18.739999999999998</v>
      </c>
      <c r="F23" s="53">
        <v>0.42</v>
      </c>
      <c r="G23" s="53" t="s">
        <v>129</v>
      </c>
      <c r="H23" s="53">
        <v>0.61</v>
      </c>
      <c r="I23" s="53">
        <v>0.1</v>
      </c>
      <c r="J23" s="53">
        <v>0.94</v>
      </c>
      <c r="K23" s="53">
        <v>0.02</v>
      </c>
      <c r="L23" s="53">
        <v>8.8000000000000007</v>
      </c>
      <c r="M23" s="64">
        <f t="shared" si="0"/>
        <v>97.530079999999984</v>
      </c>
      <c r="N23" s="53">
        <v>0.44</v>
      </c>
      <c r="O23" s="64">
        <v>9.56</v>
      </c>
      <c r="P23" s="53">
        <v>7.67</v>
      </c>
      <c r="Q23" s="53">
        <v>1.1299999999999999</v>
      </c>
      <c r="R23" s="53" t="s">
        <v>129</v>
      </c>
      <c r="S23" s="53" t="s">
        <v>129</v>
      </c>
      <c r="T23" s="52">
        <v>4030.4551976001044</v>
      </c>
      <c r="U23">
        <v>76</v>
      </c>
      <c r="V23">
        <v>61</v>
      </c>
      <c r="W23">
        <v>432</v>
      </c>
      <c r="X23">
        <v>63</v>
      </c>
      <c r="Y23">
        <v>110</v>
      </c>
      <c r="Z23">
        <v>12</v>
      </c>
      <c r="AA23">
        <v>110</v>
      </c>
    </row>
    <row r="24" spans="1:27">
      <c r="A24">
        <v>17</v>
      </c>
      <c r="B24" s="64">
        <f t="shared" si="1"/>
        <v>45.201879999999996</v>
      </c>
      <c r="C24" s="53">
        <v>7.94</v>
      </c>
      <c r="D24" s="64">
        <v>16.84</v>
      </c>
      <c r="E24" s="53">
        <v>9.58</v>
      </c>
      <c r="F24" s="53">
        <v>0.31</v>
      </c>
      <c r="G24" s="53" t="s">
        <v>129</v>
      </c>
      <c r="H24" s="53">
        <v>1.85</v>
      </c>
      <c r="I24" s="53">
        <v>0.51</v>
      </c>
      <c r="J24" s="53">
        <v>0.57999999999999996</v>
      </c>
      <c r="K24" s="53" t="s">
        <v>129</v>
      </c>
      <c r="L24" s="53">
        <v>6.36</v>
      </c>
      <c r="M24" s="64">
        <f t="shared" si="0"/>
        <v>89.171879999999987</v>
      </c>
      <c r="N24" s="53">
        <v>0.49</v>
      </c>
      <c r="O24" s="64">
        <v>54.66</v>
      </c>
      <c r="P24" s="53">
        <v>5.33</v>
      </c>
      <c r="Q24" s="53">
        <v>1.03</v>
      </c>
      <c r="R24" s="53" t="s">
        <v>129</v>
      </c>
      <c r="S24" s="53" t="s">
        <v>129</v>
      </c>
      <c r="T24" s="52">
        <v>7613.0820399113072</v>
      </c>
      <c r="U24">
        <v>47</v>
      </c>
      <c r="V24">
        <v>30</v>
      </c>
      <c r="W24">
        <v>517</v>
      </c>
      <c r="X24">
        <v>99</v>
      </c>
      <c r="Y24">
        <v>89</v>
      </c>
      <c r="Z24">
        <v>27</v>
      </c>
      <c r="AA24">
        <v>167</v>
      </c>
    </row>
    <row r="25" spans="1:27">
      <c r="A25">
        <v>18</v>
      </c>
      <c r="B25" s="64">
        <f t="shared" si="1"/>
        <v>17.694319999999998</v>
      </c>
      <c r="C25" s="53">
        <v>16.98</v>
      </c>
      <c r="D25" s="64">
        <v>28.79</v>
      </c>
      <c r="E25" s="53">
        <v>19.420000000000002</v>
      </c>
      <c r="F25" s="53">
        <v>0.28000000000000003</v>
      </c>
      <c r="G25" s="53">
        <v>0.05</v>
      </c>
      <c r="H25" s="53">
        <v>0.72</v>
      </c>
      <c r="I25" s="53">
        <v>0.1</v>
      </c>
      <c r="J25" s="53">
        <v>1.07</v>
      </c>
      <c r="K25" s="53">
        <v>0.02</v>
      </c>
      <c r="L25" s="53">
        <v>10.370000000000001</v>
      </c>
      <c r="M25" s="64">
        <f t="shared" si="0"/>
        <v>95.494319999999988</v>
      </c>
      <c r="N25" s="53">
        <v>0.32</v>
      </c>
      <c r="O25" s="64">
        <v>21.24</v>
      </c>
      <c r="P25" s="53">
        <v>8.9600000000000009</v>
      </c>
      <c r="Q25" s="53">
        <v>1.41</v>
      </c>
      <c r="R25" s="53" t="s">
        <v>129</v>
      </c>
      <c r="S25" s="53" t="s">
        <v>129</v>
      </c>
      <c r="T25" s="52">
        <v>1880.8790922133819</v>
      </c>
      <c r="U25">
        <v>59</v>
      </c>
      <c r="V25">
        <v>61</v>
      </c>
      <c r="W25">
        <v>208</v>
      </c>
      <c r="X25">
        <v>46</v>
      </c>
      <c r="Y25">
        <v>409</v>
      </c>
      <c r="Z25">
        <v>53</v>
      </c>
      <c r="AA25">
        <v>177</v>
      </c>
    </row>
    <row r="26" spans="1:27">
      <c r="A26">
        <v>19</v>
      </c>
      <c r="B26" s="64">
        <f t="shared" si="1"/>
        <v>3.1684199999999998</v>
      </c>
      <c r="C26">
        <v>2.15</v>
      </c>
      <c r="D26" s="2">
        <v>77.25</v>
      </c>
      <c r="E26">
        <v>10.53</v>
      </c>
      <c r="F26">
        <v>0.27</v>
      </c>
      <c r="G26" s="53" t="s">
        <v>129</v>
      </c>
      <c r="H26">
        <v>0.28000000000000003</v>
      </c>
      <c r="I26">
        <v>0.1</v>
      </c>
      <c r="J26">
        <v>0.54</v>
      </c>
      <c r="K26">
        <v>0.04</v>
      </c>
      <c r="L26" s="53">
        <v>4.3100000000000005</v>
      </c>
      <c r="M26" s="64">
        <f t="shared" si="0"/>
        <v>98.638420000000011</v>
      </c>
      <c r="N26">
        <v>0.15</v>
      </c>
      <c r="O26" s="3">
        <v>3.69</v>
      </c>
      <c r="P26">
        <v>3.85</v>
      </c>
      <c r="Q26">
        <v>0.46</v>
      </c>
      <c r="R26" s="53" t="s">
        <v>129</v>
      </c>
      <c r="S26" s="53" t="s">
        <v>129</v>
      </c>
      <c r="T26" s="52">
        <v>1880.8790922133819</v>
      </c>
      <c r="U26">
        <v>36</v>
      </c>
      <c r="V26">
        <v>42</v>
      </c>
      <c r="W26">
        <v>448</v>
      </c>
      <c r="X26">
        <v>48</v>
      </c>
      <c r="Y26">
        <v>53</v>
      </c>
      <c r="Z26">
        <v>12</v>
      </c>
      <c r="AA26">
        <v>55</v>
      </c>
    </row>
    <row r="27" spans="1:27">
      <c r="A27">
        <v>20</v>
      </c>
      <c r="B27" s="64">
        <f t="shared" si="1"/>
        <v>53.15466</v>
      </c>
      <c r="C27" s="53">
        <v>14.65</v>
      </c>
      <c r="D27" s="64">
        <v>10.93</v>
      </c>
      <c r="E27" s="53">
        <v>1.81</v>
      </c>
      <c r="F27" s="53">
        <v>0.27</v>
      </c>
      <c r="G27" s="53" t="s">
        <v>129</v>
      </c>
      <c r="H27" s="53">
        <v>2.4</v>
      </c>
      <c r="I27" s="53">
        <v>0.28999999999999998</v>
      </c>
      <c r="J27" s="53">
        <v>0.34</v>
      </c>
      <c r="K27" s="53">
        <v>4.0000000000000001E-3</v>
      </c>
      <c r="L27" s="53">
        <v>3.9000000000000004</v>
      </c>
      <c r="M27" s="64">
        <f t="shared" si="0"/>
        <v>87.748660000000015</v>
      </c>
      <c r="N27" s="63">
        <v>0.5</v>
      </c>
      <c r="O27" s="64">
        <v>64.37</v>
      </c>
      <c r="P27" s="53">
        <v>3.39</v>
      </c>
      <c r="Q27" s="53">
        <v>0.51</v>
      </c>
      <c r="R27" s="53" t="s">
        <v>129</v>
      </c>
      <c r="S27" s="53" t="s">
        <v>129</v>
      </c>
      <c r="T27" s="52">
        <v>4030.4551976001044</v>
      </c>
      <c r="U27">
        <v>78</v>
      </c>
      <c r="V27">
        <v>42</v>
      </c>
      <c r="W27">
        <v>701</v>
      </c>
      <c r="X27">
        <v>55</v>
      </c>
      <c r="Y27">
        <v>53</v>
      </c>
      <c r="Z27">
        <v>17</v>
      </c>
      <c r="AA27">
        <v>46</v>
      </c>
    </row>
    <row r="28" spans="1:27">
      <c r="A28">
        <v>21</v>
      </c>
      <c r="B28" s="64">
        <f t="shared" si="1"/>
        <v>67.038819999999987</v>
      </c>
      <c r="C28" s="53">
        <v>1.98</v>
      </c>
      <c r="D28" s="64">
        <v>8.64</v>
      </c>
      <c r="E28" s="53">
        <v>2.87</v>
      </c>
      <c r="F28" s="53">
        <v>0.21</v>
      </c>
      <c r="G28" s="53" t="s">
        <v>129</v>
      </c>
      <c r="H28" s="53">
        <v>0.78</v>
      </c>
      <c r="I28" s="53">
        <v>0.1</v>
      </c>
      <c r="J28" s="53">
        <v>0.27</v>
      </c>
      <c r="K28" s="53">
        <v>4.0000000000000001E-3</v>
      </c>
      <c r="L28" s="53">
        <v>2.1800000000000002</v>
      </c>
      <c r="M28" s="64">
        <f t="shared" si="0"/>
        <v>84.072819999999993</v>
      </c>
      <c r="N28" s="53">
        <v>0.38</v>
      </c>
      <c r="O28" s="64">
        <v>81.489999999999995</v>
      </c>
      <c r="P28" s="53">
        <v>1.82</v>
      </c>
      <c r="Q28" s="53">
        <v>0.36</v>
      </c>
      <c r="R28" s="53" t="s">
        <v>129</v>
      </c>
      <c r="S28" s="53" t="s">
        <v>129</v>
      </c>
      <c r="T28" s="52">
        <v>5463.5059345245854</v>
      </c>
      <c r="U28">
        <v>79</v>
      </c>
      <c r="V28">
        <v>41</v>
      </c>
      <c r="W28">
        <v>629</v>
      </c>
      <c r="X28">
        <v>42</v>
      </c>
      <c r="Y28">
        <v>53</v>
      </c>
      <c r="Z28">
        <v>12</v>
      </c>
      <c r="AA28">
        <v>61</v>
      </c>
    </row>
    <row r="29" spans="1:27">
      <c r="A29">
        <v>22</v>
      </c>
      <c r="B29" s="64">
        <f t="shared" si="1"/>
        <v>68.030519999999996</v>
      </c>
      <c r="C29" s="53">
        <v>3.99</v>
      </c>
      <c r="D29" s="64">
        <v>5.5</v>
      </c>
      <c r="E29" s="53">
        <v>2.06</v>
      </c>
      <c r="F29" s="53">
        <v>0.39</v>
      </c>
      <c r="G29" s="53">
        <v>0.11</v>
      </c>
      <c r="H29" s="53">
        <v>1.6</v>
      </c>
      <c r="I29" s="53">
        <v>0.28000000000000003</v>
      </c>
      <c r="J29" s="53">
        <v>0.32</v>
      </c>
      <c r="K29" s="53" t="s">
        <v>129</v>
      </c>
      <c r="L29" s="53">
        <v>2.13</v>
      </c>
      <c r="M29" s="64">
        <f t="shared" si="0"/>
        <v>84.410519999999977</v>
      </c>
      <c r="N29" s="53">
        <v>0.84</v>
      </c>
      <c r="O29" s="64">
        <v>82.14</v>
      </c>
      <c r="P29" s="53">
        <v>1.87</v>
      </c>
      <c r="Q29" s="53">
        <v>0.26</v>
      </c>
      <c r="R29" s="53" t="s">
        <v>129</v>
      </c>
      <c r="S29" s="53" t="s">
        <v>129</v>
      </c>
      <c r="T29" s="52">
        <v>2686.9701317334025</v>
      </c>
      <c r="U29">
        <v>90</v>
      </c>
      <c r="V29">
        <v>20</v>
      </c>
      <c r="W29">
        <v>283</v>
      </c>
      <c r="X29">
        <v>89</v>
      </c>
      <c r="Y29">
        <v>44</v>
      </c>
      <c r="Z29">
        <v>17</v>
      </c>
      <c r="AA29">
        <v>51</v>
      </c>
    </row>
    <row r="30" spans="1:27">
      <c r="A30">
        <v>23</v>
      </c>
      <c r="B30" s="64">
        <f t="shared" si="1"/>
        <v>72.088899999999995</v>
      </c>
      <c r="C30" s="53">
        <v>1.98</v>
      </c>
      <c r="D30" s="64">
        <v>0.77</v>
      </c>
      <c r="E30" s="53">
        <v>1.78</v>
      </c>
      <c r="F30" s="53">
        <v>0.28000000000000003</v>
      </c>
      <c r="G30" s="53" t="s">
        <v>129</v>
      </c>
      <c r="H30" s="53">
        <v>3.51</v>
      </c>
      <c r="I30" s="53">
        <v>0.28999999999999998</v>
      </c>
      <c r="J30" s="53">
        <v>0.19</v>
      </c>
      <c r="K30" s="53">
        <v>4.0000000000000001E-3</v>
      </c>
      <c r="L30" s="53">
        <v>3.29</v>
      </c>
      <c r="M30" s="64">
        <f t="shared" si="0"/>
        <v>84.182900000000018</v>
      </c>
      <c r="N30" s="63">
        <v>1.7</v>
      </c>
      <c r="O30" s="64">
        <v>86.05</v>
      </c>
      <c r="P30" s="53">
        <v>2.66</v>
      </c>
      <c r="Q30" s="53">
        <v>0.63</v>
      </c>
      <c r="R30" s="53" t="s">
        <v>129</v>
      </c>
      <c r="S30" s="53" t="s">
        <v>129</v>
      </c>
      <c r="T30" s="52">
        <v>6269.5969740446062</v>
      </c>
      <c r="U30">
        <v>83</v>
      </c>
      <c r="V30">
        <v>104</v>
      </c>
      <c r="W30">
        <v>688</v>
      </c>
      <c r="X30">
        <v>74</v>
      </c>
      <c r="Y30">
        <v>67</v>
      </c>
      <c r="Z30">
        <v>26</v>
      </c>
      <c r="AA30">
        <v>210</v>
      </c>
    </row>
    <row r="31" spans="1:27">
      <c r="A31">
        <v>24</v>
      </c>
      <c r="B31" s="64">
        <f t="shared" si="1"/>
        <v>0.97799999999999998</v>
      </c>
      <c r="C31">
        <v>56.42</v>
      </c>
      <c r="D31" s="2">
        <v>16.12</v>
      </c>
      <c r="E31">
        <v>12.92</v>
      </c>
      <c r="F31">
        <v>0.28000000000000003</v>
      </c>
      <c r="G31">
        <v>7.0000000000000007E-2</v>
      </c>
      <c r="H31">
        <v>0.28000000000000003</v>
      </c>
      <c r="I31">
        <v>0.1</v>
      </c>
      <c r="J31">
        <v>0.94</v>
      </c>
      <c r="K31">
        <v>0.09</v>
      </c>
      <c r="L31" s="53">
        <v>11.44</v>
      </c>
      <c r="M31" s="64">
        <f t="shared" si="0"/>
        <v>99.637999999999991</v>
      </c>
      <c r="N31">
        <v>0.16</v>
      </c>
      <c r="O31" s="3">
        <v>1</v>
      </c>
      <c r="P31">
        <v>9.77</v>
      </c>
      <c r="Q31">
        <v>1.67</v>
      </c>
      <c r="R31" s="53" t="s">
        <v>129</v>
      </c>
      <c r="S31" s="53" t="s">
        <v>129</v>
      </c>
      <c r="T31" s="52">
        <v>1074.7880526933611</v>
      </c>
      <c r="U31">
        <v>45</v>
      </c>
      <c r="V31">
        <v>20</v>
      </c>
      <c r="W31">
        <v>21</v>
      </c>
      <c r="X31">
        <v>56</v>
      </c>
      <c r="Y31">
        <v>150</v>
      </c>
      <c r="Z31">
        <v>15</v>
      </c>
      <c r="AA31">
        <v>23</v>
      </c>
    </row>
    <row r="32" spans="1:27">
      <c r="A32">
        <v>25</v>
      </c>
      <c r="B32" s="64">
        <f t="shared" si="1"/>
        <v>21.499880000000001</v>
      </c>
      <c r="C32" s="53">
        <v>7.92</v>
      </c>
      <c r="D32" s="64">
        <v>41.36</v>
      </c>
      <c r="E32" s="53">
        <v>14.67</v>
      </c>
      <c r="F32" s="53">
        <v>0.27</v>
      </c>
      <c r="G32" s="53" t="s">
        <v>129</v>
      </c>
      <c r="H32" s="53">
        <v>0.83</v>
      </c>
      <c r="I32" s="53">
        <v>0.1</v>
      </c>
      <c r="J32" s="53">
        <v>0.86</v>
      </c>
      <c r="K32" s="53">
        <v>4.0000000000000001E-3</v>
      </c>
      <c r="L32" s="53">
        <v>7.12</v>
      </c>
      <c r="M32" s="64">
        <f t="shared" si="0"/>
        <v>94.633879999999991</v>
      </c>
      <c r="N32" s="53">
        <v>0.51</v>
      </c>
      <c r="O32" s="64">
        <v>25.66</v>
      </c>
      <c r="P32" s="53">
        <v>6.21</v>
      </c>
      <c r="Q32" s="53">
        <v>0.91</v>
      </c>
      <c r="R32" s="53" t="s">
        <v>129</v>
      </c>
      <c r="S32" s="53" t="s">
        <v>129</v>
      </c>
      <c r="T32" s="52">
        <v>3582.6268423112037</v>
      </c>
      <c r="U32">
        <v>71</v>
      </c>
      <c r="V32">
        <v>20</v>
      </c>
      <c r="W32">
        <v>207</v>
      </c>
      <c r="X32">
        <v>53</v>
      </c>
      <c r="Y32">
        <v>104</v>
      </c>
      <c r="Z32">
        <v>32</v>
      </c>
      <c r="AA32">
        <v>183</v>
      </c>
    </row>
    <row r="33" spans="1:27">
      <c r="A33">
        <v>26</v>
      </c>
      <c r="B33" s="64">
        <f t="shared" si="1"/>
        <v>64.95384</v>
      </c>
      <c r="C33" s="53">
        <v>3.17</v>
      </c>
      <c r="D33" s="64">
        <v>4.33</v>
      </c>
      <c r="E33" s="53">
        <v>4.67</v>
      </c>
      <c r="F33" s="53">
        <v>0.27</v>
      </c>
      <c r="G33" s="53" t="s">
        <v>129</v>
      </c>
      <c r="H33" s="53">
        <v>2.44</v>
      </c>
      <c r="I33" s="53">
        <v>0.19</v>
      </c>
      <c r="J33" s="53">
        <v>0.22</v>
      </c>
      <c r="K33" s="53">
        <v>2E-3</v>
      </c>
      <c r="L33" s="53">
        <v>5.13</v>
      </c>
      <c r="M33" s="64">
        <f t="shared" si="0"/>
        <v>85.375839999999982</v>
      </c>
      <c r="N33" s="53">
        <v>0.43</v>
      </c>
      <c r="O33" s="64">
        <v>78.88</v>
      </c>
      <c r="P33" s="53">
        <v>4.05</v>
      </c>
      <c r="Q33" s="53">
        <v>1.08</v>
      </c>
      <c r="R33" s="53" t="s">
        <v>129</v>
      </c>
      <c r="S33" s="53" t="s">
        <v>129</v>
      </c>
      <c r="T33" s="52">
        <v>1433.0507369244815</v>
      </c>
      <c r="U33">
        <v>107</v>
      </c>
      <c r="V33">
        <v>42</v>
      </c>
      <c r="W33">
        <v>514</v>
      </c>
      <c r="X33">
        <v>157</v>
      </c>
      <c r="Y33">
        <v>40</v>
      </c>
      <c r="Z33">
        <v>101</v>
      </c>
      <c r="AA33">
        <v>223</v>
      </c>
    </row>
    <row r="34" spans="1:27">
      <c r="A34">
        <v>27</v>
      </c>
      <c r="B34" s="64">
        <f t="shared" si="1"/>
        <v>43.168699999999994</v>
      </c>
      <c r="C34" s="53">
        <v>9.0399999999999991</v>
      </c>
      <c r="D34" s="64">
        <v>16.059999999999999</v>
      </c>
      <c r="E34" s="53">
        <v>10.75</v>
      </c>
      <c r="F34" s="53">
        <v>0.27</v>
      </c>
      <c r="G34" s="53">
        <v>7.0000000000000007E-2</v>
      </c>
      <c r="H34" s="53">
        <v>1.22</v>
      </c>
      <c r="I34" s="53">
        <v>0.19</v>
      </c>
      <c r="J34" s="53">
        <v>0.59</v>
      </c>
      <c r="K34" s="53">
        <v>4.0000000000000001E-3</v>
      </c>
      <c r="L34" s="53">
        <v>7.96</v>
      </c>
      <c r="M34" s="64">
        <f t="shared" si="0"/>
        <v>89.322699999999983</v>
      </c>
      <c r="N34" s="53">
        <v>0.51</v>
      </c>
      <c r="O34" s="64">
        <v>52.15</v>
      </c>
      <c r="P34" s="53">
        <v>6.66</v>
      </c>
      <c r="Q34" s="63">
        <v>1.3</v>
      </c>
      <c r="R34" s="53" t="s">
        <v>129</v>
      </c>
      <c r="S34" s="53" t="s">
        <v>129</v>
      </c>
      <c r="T34" s="52">
        <v>10837.44619799139</v>
      </c>
      <c r="U34">
        <v>72</v>
      </c>
      <c r="V34">
        <v>58</v>
      </c>
      <c r="W34">
        <v>286</v>
      </c>
      <c r="X34">
        <v>88</v>
      </c>
      <c r="Y34">
        <v>124</v>
      </c>
      <c r="Z34">
        <v>43</v>
      </c>
      <c r="AA34">
        <v>433</v>
      </c>
    </row>
    <row r="35" spans="1:27">
      <c r="B35" s="64"/>
      <c r="C35" s="53"/>
      <c r="D35" s="64"/>
      <c r="E35" s="53"/>
      <c r="F35" s="53"/>
      <c r="G35" s="53"/>
      <c r="H35" s="53"/>
      <c r="I35" s="53"/>
      <c r="J35" s="53"/>
      <c r="K35" s="53"/>
      <c r="L35" s="53"/>
      <c r="M35" s="64"/>
      <c r="N35" s="53"/>
      <c r="O35" s="64"/>
      <c r="P35" s="53"/>
      <c r="Q35" s="53"/>
      <c r="R35" s="53"/>
      <c r="S35" s="53"/>
      <c r="T35" s="53"/>
    </row>
  </sheetData>
  <sortState columnSort="1" ref="B6:P35">
    <sortCondition ref="B6:P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C1" sqref="C1:I29"/>
    </sheetView>
  </sheetViews>
  <sheetFormatPr defaultRowHeight="15"/>
  <sheetData>
    <row r="1" spans="1:9">
      <c r="A1" t="s">
        <v>133</v>
      </c>
      <c r="B1" t="s">
        <v>134</v>
      </c>
      <c r="C1" t="s">
        <v>16</v>
      </c>
      <c r="D1" t="s">
        <v>135</v>
      </c>
      <c r="E1" t="s">
        <v>55</v>
      </c>
      <c r="F1" t="s">
        <v>24</v>
      </c>
      <c r="G1" t="s">
        <v>26</v>
      </c>
      <c r="H1" t="s">
        <v>5</v>
      </c>
      <c r="I1" t="s">
        <v>6</v>
      </c>
    </row>
    <row r="2" spans="1:9">
      <c r="A2" t="s">
        <v>132</v>
      </c>
    </row>
    <row r="3" spans="1:9">
      <c r="A3">
        <v>1</v>
      </c>
      <c r="B3">
        <v>2</v>
      </c>
      <c r="C3">
        <v>93</v>
      </c>
      <c r="D3">
        <v>56</v>
      </c>
      <c r="E3">
        <v>482</v>
      </c>
      <c r="F3">
        <v>58</v>
      </c>
      <c r="G3">
        <v>49</v>
      </c>
      <c r="H3">
        <v>12</v>
      </c>
      <c r="I3">
        <v>50</v>
      </c>
    </row>
    <row r="4" spans="1:9">
      <c r="A4">
        <v>2</v>
      </c>
      <c r="B4">
        <v>3</v>
      </c>
      <c r="C4">
        <v>117</v>
      </c>
      <c r="D4">
        <v>48</v>
      </c>
      <c r="E4">
        <v>567</v>
      </c>
      <c r="F4">
        <v>28</v>
      </c>
      <c r="G4">
        <v>80</v>
      </c>
      <c r="H4">
        <v>23</v>
      </c>
      <c r="I4">
        <v>19</v>
      </c>
    </row>
    <row r="5" spans="1:9">
      <c r="A5">
        <v>3</v>
      </c>
      <c r="B5">
        <v>4</v>
      </c>
      <c r="C5">
        <v>65</v>
      </c>
      <c r="D5">
        <v>58</v>
      </c>
      <c r="E5">
        <v>850</v>
      </c>
      <c r="F5">
        <v>56</v>
      </c>
      <c r="G5">
        <v>104</v>
      </c>
      <c r="H5">
        <v>29</v>
      </c>
      <c r="I5">
        <v>52</v>
      </c>
    </row>
    <row r="6" spans="1:9">
      <c r="A6">
        <v>4</v>
      </c>
      <c r="B6" s="62"/>
    </row>
    <row r="7" spans="1:9">
      <c r="A7">
        <v>5</v>
      </c>
      <c r="B7">
        <v>5</v>
      </c>
      <c r="C7">
        <v>65</v>
      </c>
      <c r="D7">
        <v>90</v>
      </c>
      <c r="E7">
        <v>721</v>
      </c>
      <c r="F7">
        <v>48</v>
      </c>
      <c r="G7">
        <v>23</v>
      </c>
      <c r="H7">
        <v>12</v>
      </c>
      <c r="I7">
        <v>8</v>
      </c>
    </row>
    <row r="8" spans="1:9">
      <c r="A8">
        <v>6</v>
      </c>
      <c r="B8">
        <v>6</v>
      </c>
      <c r="C8">
        <v>70</v>
      </c>
      <c r="D8">
        <v>55</v>
      </c>
      <c r="E8">
        <v>1348</v>
      </c>
      <c r="F8">
        <v>20</v>
      </c>
      <c r="G8">
        <v>65</v>
      </c>
      <c r="H8">
        <v>12</v>
      </c>
      <c r="I8">
        <v>46</v>
      </c>
    </row>
    <row r="9" spans="1:9">
      <c r="A9">
        <v>7</v>
      </c>
      <c r="B9">
        <v>7</v>
      </c>
      <c r="C9">
        <v>91</v>
      </c>
      <c r="D9">
        <v>65</v>
      </c>
      <c r="E9">
        <v>2445</v>
      </c>
      <c r="F9">
        <v>80</v>
      </c>
      <c r="G9">
        <v>87</v>
      </c>
      <c r="H9">
        <v>12</v>
      </c>
      <c r="I9">
        <v>35</v>
      </c>
    </row>
    <row r="10" spans="1:9">
      <c r="A10">
        <v>8</v>
      </c>
      <c r="B10">
        <v>8</v>
      </c>
      <c r="C10">
        <v>94</v>
      </c>
      <c r="D10">
        <v>77</v>
      </c>
      <c r="E10">
        <v>4350</v>
      </c>
      <c r="F10">
        <v>59</v>
      </c>
      <c r="G10">
        <v>96</v>
      </c>
      <c r="H10">
        <v>18</v>
      </c>
      <c r="I10">
        <v>22</v>
      </c>
    </row>
    <row r="11" spans="1:9">
      <c r="A11">
        <v>9</v>
      </c>
      <c r="B11">
        <v>9</v>
      </c>
      <c r="C11">
        <v>56</v>
      </c>
      <c r="D11">
        <v>20</v>
      </c>
      <c r="E11">
        <v>1549</v>
      </c>
      <c r="F11">
        <v>36</v>
      </c>
      <c r="G11">
        <v>47</v>
      </c>
      <c r="H11">
        <v>21</v>
      </c>
      <c r="I11">
        <v>35</v>
      </c>
    </row>
    <row r="12" spans="1:9">
      <c r="A12">
        <v>10</v>
      </c>
      <c r="B12">
        <v>11</v>
      </c>
      <c r="C12">
        <v>46</v>
      </c>
      <c r="D12">
        <v>59</v>
      </c>
      <c r="E12">
        <v>174</v>
      </c>
      <c r="F12">
        <v>35</v>
      </c>
      <c r="G12">
        <v>58</v>
      </c>
      <c r="H12">
        <v>28</v>
      </c>
      <c r="I12">
        <v>8</v>
      </c>
    </row>
    <row r="13" spans="1:9">
      <c r="A13">
        <v>11</v>
      </c>
      <c r="B13">
        <v>12</v>
      </c>
      <c r="C13">
        <v>66</v>
      </c>
      <c r="D13">
        <v>41</v>
      </c>
      <c r="E13">
        <v>133</v>
      </c>
      <c r="F13">
        <v>112</v>
      </c>
      <c r="G13">
        <v>76</v>
      </c>
      <c r="H13">
        <v>101</v>
      </c>
      <c r="I13">
        <v>33</v>
      </c>
    </row>
    <row r="14" spans="1:9">
      <c r="A14">
        <v>12</v>
      </c>
      <c r="B14">
        <v>13</v>
      </c>
      <c r="C14">
        <v>87</v>
      </c>
      <c r="D14">
        <v>60</v>
      </c>
      <c r="E14">
        <v>244</v>
      </c>
      <c r="F14">
        <v>78</v>
      </c>
      <c r="G14">
        <v>102</v>
      </c>
      <c r="H14">
        <v>31</v>
      </c>
      <c r="I14">
        <v>50</v>
      </c>
    </row>
    <row r="15" spans="1:9">
      <c r="A15">
        <v>13</v>
      </c>
      <c r="B15">
        <v>14</v>
      </c>
      <c r="C15">
        <v>55</v>
      </c>
      <c r="D15">
        <v>57</v>
      </c>
      <c r="E15">
        <v>192</v>
      </c>
      <c r="F15">
        <v>84</v>
      </c>
      <c r="G15">
        <v>44</v>
      </c>
      <c r="H15">
        <v>13</v>
      </c>
      <c r="I15">
        <v>45</v>
      </c>
    </row>
    <row r="16" spans="1:9">
      <c r="A16">
        <v>14</v>
      </c>
      <c r="B16">
        <v>15</v>
      </c>
      <c r="C16">
        <v>96</v>
      </c>
      <c r="D16">
        <v>46</v>
      </c>
      <c r="E16">
        <v>367</v>
      </c>
      <c r="F16">
        <v>91</v>
      </c>
      <c r="G16">
        <v>71</v>
      </c>
      <c r="H16">
        <v>40</v>
      </c>
      <c r="I16">
        <v>20</v>
      </c>
    </row>
    <row r="17" spans="1:9">
      <c r="A17">
        <v>15</v>
      </c>
      <c r="B17">
        <v>16</v>
      </c>
      <c r="C17">
        <v>68</v>
      </c>
      <c r="D17">
        <v>48</v>
      </c>
      <c r="E17">
        <v>218</v>
      </c>
      <c r="F17">
        <v>72</v>
      </c>
      <c r="G17">
        <v>69</v>
      </c>
      <c r="H17">
        <v>44</v>
      </c>
      <c r="I17">
        <v>70</v>
      </c>
    </row>
    <row r="18" spans="1:9">
      <c r="A18">
        <v>16</v>
      </c>
      <c r="B18">
        <v>17</v>
      </c>
      <c r="C18">
        <v>76</v>
      </c>
      <c r="D18">
        <v>61</v>
      </c>
      <c r="E18">
        <v>432</v>
      </c>
      <c r="F18">
        <v>63</v>
      </c>
      <c r="G18">
        <v>110</v>
      </c>
      <c r="H18">
        <v>12</v>
      </c>
      <c r="I18">
        <v>110</v>
      </c>
    </row>
    <row r="19" spans="1:9">
      <c r="A19">
        <v>17</v>
      </c>
      <c r="B19">
        <v>18</v>
      </c>
      <c r="C19">
        <v>47</v>
      </c>
      <c r="D19">
        <v>30</v>
      </c>
      <c r="E19">
        <v>517</v>
      </c>
      <c r="F19">
        <v>99</v>
      </c>
      <c r="G19">
        <v>89</v>
      </c>
      <c r="H19">
        <v>27</v>
      </c>
      <c r="I19">
        <v>167</v>
      </c>
    </row>
    <row r="20" spans="1:9">
      <c r="A20">
        <v>18</v>
      </c>
      <c r="B20">
        <v>19</v>
      </c>
      <c r="C20">
        <v>59</v>
      </c>
      <c r="D20">
        <v>61</v>
      </c>
      <c r="E20">
        <v>208</v>
      </c>
      <c r="F20">
        <v>46</v>
      </c>
      <c r="G20">
        <v>409</v>
      </c>
      <c r="H20">
        <v>53</v>
      </c>
      <c r="I20">
        <v>177</v>
      </c>
    </row>
    <row r="21" spans="1:9">
      <c r="A21">
        <v>19</v>
      </c>
      <c r="B21">
        <v>20</v>
      </c>
      <c r="C21">
        <v>36</v>
      </c>
      <c r="D21">
        <v>42</v>
      </c>
      <c r="E21">
        <v>448</v>
      </c>
      <c r="F21">
        <v>48</v>
      </c>
      <c r="G21">
        <v>53</v>
      </c>
      <c r="H21">
        <v>12</v>
      </c>
      <c r="I21">
        <v>55</v>
      </c>
    </row>
    <row r="22" spans="1:9">
      <c r="A22">
        <v>20</v>
      </c>
      <c r="B22">
        <v>21</v>
      </c>
      <c r="C22">
        <v>78</v>
      </c>
      <c r="D22">
        <v>42</v>
      </c>
      <c r="E22">
        <v>701</v>
      </c>
      <c r="F22">
        <v>55</v>
      </c>
      <c r="G22">
        <v>53</v>
      </c>
      <c r="H22">
        <v>17</v>
      </c>
      <c r="I22">
        <v>46</v>
      </c>
    </row>
    <row r="23" spans="1:9">
      <c r="A23">
        <v>21</v>
      </c>
      <c r="B23">
        <v>22</v>
      </c>
      <c r="C23">
        <v>79</v>
      </c>
      <c r="D23">
        <v>41</v>
      </c>
      <c r="E23">
        <v>629</v>
      </c>
      <c r="F23">
        <v>42</v>
      </c>
      <c r="G23">
        <v>53</v>
      </c>
      <c r="H23">
        <v>12</v>
      </c>
      <c r="I23">
        <v>61</v>
      </c>
    </row>
    <row r="24" spans="1:9">
      <c r="A24">
        <v>22</v>
      </c>
      <c r="B24">
        <v>23</v>
      </c>
      <c r="C24">
        <v>90</v>
      </c>
      <c r="D24">
        <v>20</v>
      </c>
      <c r="E24">
        <v>283</v>
      </c>
      <c r="F24">
        <v>89</v>
      </c>
      <c r="G24">
        <v>44</v>
      </c>
      <c r="H24">
        <v>17</v>
      </c>
      <c r="I24">
        <v>51</v>
      </c>
    </row>
    <row r="25" spans="1:9">
      <c r="A25">
        <v>23</v>
      </c>
      <c r="B25">
        <v>24</v>
      </c>
      <c r="C25">
        <v>83</v>
      </c>
      <c r="D25">
        <v>104</v>
      </c>
      <c r="E25">
        <v>688</v>
      </c>
      <c r="F25">
        <v>74</v>
      </c>
      <c r="G25">
        <v>67</v>
      </c>
      <c r="H25">
        <v>26</v>
      </c>
      <c r="I25">
        <v>210</v>
      </c>
    </row>
    <row r="26" spans="1:9">
      <c r="A26">
        <v>24</v>
      </c>
      <c r="B26">
        <v>25</v>
      </c>
      <c r="C26">
        <v>45</v>
      </c>
      <c r="D26">
        <v>20</v>
      </c>
      <c r="E26">
        <v>21</v>
      </c>
      <c r="F26">
        <v>56</v>
      </c>
      <c r="G26">
        <v>150</v>
      </c>
      <c r="H26">
        <v>15</v>
      </c>
      <c r="I26">
        <v>23</v>
      </c>
    </row>
    <row r="27" spans="1:9">
      <c r="A27">
        <v>25</v>
      </c>
      <c r="B27">
        <v>26</v>
      </c>
      <c r="C27">
        <v>71</v>
      </c>
      <c r="D27">
        <v>20</v>
      </c>
      <c r="E27">
        <v>207</v>
      </c>
      <c r="F27">
        <v>53</v>
      </c>
      <c r="G27">
        <v>104</v>
      </c>
      <c r="H27">
        <v>32</v>
      </c>
      <c r="I27">
        <v>183</v>
      </c>
    </row>
    <row r="28" spans="1:9">
      <c r="A28">
        <v>26</v>
      </c>
      <c r="B28">
        <v>27</v>
      </c>
      <c r="C28">
        <v>107</v>
      </c>
      <c r="D28">
        <v>42</v>
      </c>
      <c r="E28">
        <v>514</v>
      </c>
      <c r="F28">
        <v>157</v>
      </c>
      <c r="G28">
        <v>40</v>
      </c>
      <c r="H28">
        <v>101</v>
      </c>
      <c r="I28">
        <v>223</v>
      </c>
    </row>
    <row r="29" spans="1:9">
      <c r="A29">
        <v>27</v>
      </c>
      <c r="B29">
        <v>28</v>
      </c>
      <c r="C29">
        <v>72</v>
      </c>
      <c r="D29">
        <v>58</v>
      </c>
      <c r="E29">
        <v>286</v>
      </c>
      <c r="F29">
        <v>88</v>
      </c>
      <c r="G29">
        <v>124</v>
      </c>
      <c r="H29">
        <v>43</v>
      </c>
      <c r="I29">
        <v>433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19"/>
  <sheetViews>
    <sheetView topLeftCell="C1" workbookViewId="0">
      <selection activeCell="G17" sqref="G17"/>
    </sheetView>
  </sheetViews>
  <sheetFormatPr defaultRowHeight="15"/>
  <sheetData>
    <row r="1" spans="1:21">
      <c r="A1" t="s">
        <v>78</v>
      </c>
      <c r="C1" t="s">
        <v>78</v>
      </c>
      <c r="D1" t="s">
        <v>13</v>
      </c>
      <c r="E1" t="s">
        <v>147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135</v>
      </c>
      <c r="N1" t="s">
        <v>21</v>
      </c>
      <c r="O1" t="s">
        <v>55</v>
      </c>
      <c r="P1" t="s">
        <v>22</v>
      </c>
      <c r="Q1" t="s">
        <v>80</v>
      </c>
      <c r="R1" t="s">
        <v>23</v>
      </c>
      <c r="S1" t="s">
        <v>24</v>
      </c>
      <c r="T1" t="s">
        <v>25</v>
      </c>
      <c r="U1" t="s">
        <v>26</v>
      </c>
    </row>
    <row r="2" spans="1:21">
      <c r="A2" t="s">
        <v>13</v>
      </c>
    </row>
    <row r="3" spans="1:21">
      <c r="A3" t="s">
        <v>147</v>
      </c>
    </row>
    <row r="4" spans="1:21">
      <c r="A4" t="s">
        <v>14</v>
      </c>
    </row>
    <row r="5" spans="1:21">
      <c r="A5" t="s">
        <v>15</v>
      </c>
    </row>
    <row r="6" spans="1:21">
      <c r="A6" t="s">
        <v>16</v>
      </c>
    </row>
    <row r="7" spans="1:21">
      <c r="A7" t="s">
        <v>17</v>
      </c>
    </row>
    <row r="8" spans="1:21">
      <c r="A8" t="s">
        <v>18</v>
      </c>
    </row>
    <row r="9" spans="1:21">
      <c r="A9" t="s">
        <v>19</v>
      </c>
    </row>
    <row r="10" spans="1:21">
      <c r="A10" t="s">
        <v>20</v>
      </c>
    </row>
    <row r="11" spans="1:21">
      <c r="A11" t="s">
        <v>135</v>
      </c>
    </row>
    <row r="12" spans="1:21">
      <c r="A12" t="s">
        <v>21</v>
      </c>
    </row>
    <row r="13" spans="1:21">
      <c r="A13" t="s">
        <v>55</v>
      </c>
    </row>
    <row r="14" spans="1:21">
      <c r="A14" t="s">
        <v>22</v>
      </c>
    </row>
    <row r="15" spans="1:21">
      <c r="A15" t="s">
        <v>80</v>
      </c>
    </row>
    <row r="16" spans="1:21">
      <c r="A16" t="s">
        <v>23</v>
      </c>
    </row>
    <row r="17" spans="1:1">
      <c r="A17" t="s">
        <v>24</v>
      </c>
    </row>
    <row r="18" spans="1:1">
      <c r="A18" t="s">
        <v>25</v>
      </c>
    </row>
    <row r="19" spans="1:1">
      <c r="A19" t="s">
        <v>26</v>
      </c>
    </row>
  </sheetData>
  <sortState ref="A1:A76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3</vt:i4>
      </vt:variant>
    </vt:vector>
  </HeadingPairs>
  <TitlesOfParts>
    <vt:vector size="9" baseType="lpstr">
      <vt:lpstr>Sheet1</vt:lpstr>
      <vt:lpstr>Pracejus total</vt:lpstr>
      <vt:lpstr>Pracejus Summary</vt:lpstr>
      <vt:lpstr>Varentsov</vt:lpstr>
      <vt:lpstr>Sheet2</vt:lpstr>
      <vt:lpstr>Sheet3</vt:lpstr>
      <vt:lpstr>Al_Ti</vt:lpstr>
      <vt:lpstr>Al_Ce</vt:lpstr>
      <vt:lpstr>Al_Eu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maynarjb</dc:creator>
  <cp:lastModifiedBy>maynarjb</cp:lastModifiedBy>
  <cp:lastPrinted>2011-04-22T07:08:03Z</cp:lastPrinted>
  <dcterms:created xsi:type="dcterms:W3CDTF">2011-04-17T08:16:14Z</dcterms:created>
  <dcterms:modified xsi:type="dcterms:W3CDTF">2011-04-24T01:07:32Z</dcterms:modified>
</cp:coreProperties>
</file>