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8915" windowHeight="8220" activeTab="1"/>
  </bookViews>
  <sheets>
    <sheet name="Chart1" sheetId="4" r:id="rId1"/>
    <sheet name="East side" sheetId="1" r:id="rId2"/>
    <sheet name="West_side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AN50" i="2"/>
  <c r="AP50" s="1"/>
  <c r="AM50"/>
  <c r="AO50" s="1"/>
  <c r="AK50"/>
  <c r="D50"/>
  <c r="AL50" s="1"/>
  <c r="AN49"/>
  <c r="AP49" s="1"/>
  <c r="AM49"/>
  <c r="AO49" s="1"/>
  <c r="AL49"/>
  <c r="AK49"/>
  <c r="E49"/>
  <c r="AP48"/>
  <c r="AN48"/>
  <c r="AM48"/>
  <c r="AO48" s="1"/>
  <c r="AL48"/>
  <c r="AK48"/>
  <c r="E48"/>
  <c r="AN47"/>
  <c r="AP47" s="1"/>
  <c r="AM47"/>
  <c r="AO47" s="1"/>
  <c r="AL47"/>
  <c r="AK47"/>
  <c r="E47"/>
  <c r="AN46"/>
  <c r="AP46" s="1"/>
  <c r="AM46"/>
  <c r="AO46" s="1"/>
  <c r="AL46"/>
  <c r="AK46"/>
  <c r="E46"/>
  <c r="AN45"/>
  <c r="AP45" s="1"/>
  <c r="AM45"/>
  <c r="AL45"/>
  <c r="AK45"/>
  <c r="E45"/>
  <c r="AN44"/>
  <c r="AP44" s="1"/>
  <c r="AM44"/>
  <c r="AL44"/>
  <c r="AK44"/>
  <c r="E44"/>
  <c r="AN43"/>
  <c r="AP43" s="1"/>
  <c r="AM43"/>
  <c r="AO43" s="1"/>
  <c r="AL43"/>
  <c r="AK43"/>
  <c r="E43"/>
  <c r="AN42"/>
  <c r="AP42" s="1"/>
  <c r="AM42"/>
  <c r="AO42" s="1"/>
  <c r="AL42"/>
  <c r="AK42"/>
  <c r="E42"/>
  <c r="AN41"/>
  <c r="AP41" s="1"/>
  <c r="AM41"/>
  <c r="AL41"/>
  <c r="AK41"/>
  <c r="E41"/>
  <c r="AN40"/>
  <c r="AP40" s="1"/>
  <c r="AM40"/>
  <c r="AL40"/>
  <c r="AK40"/>
  <c r="E40"/>
  <c r="AN39"/>
  <c r="AP39" s="1"/>
  <c r="AM39"/>
  <c r="AO39" s="1"/>
  <c r="AK39"/>
  <c r="D39"/>
  <c r="AL39" s="1"/>
  <c r="AN38"/>
  <c r="AP38" s="1"/>
  <c r="AM38"/>
  <c r="AO38" s="1"/>
  <c r="AK38"/>
  <c r="D38"/>
  <c r="AL38" s="1"/>
  <c r="AP37"/>
  <c r="AN37"/>
  <c r="AM37"/>
  <c r="AO37" s="1"/>
  <c r="AL37"/>
  <c r="AK37"/>
  <c r="E37"/>
  <c r="AN36"/>
  <c r="AP36" s="1"/>
  <c r="AM36"/>
  <c r="AO36" s="1"/>
  <c r="AL36"/>
  <c r="AK36"/>
  <c r="E36"/>
  <c r="AN35"/>
  <c r="AP35" s="1"/>
  <c r="AM35"/>
  <c r="AL35"/>
  <c r="AK35"/>
  <c r="E35"/>
  <c r="AN34"/>
  <c r="AP34" s="1"/>
  <c r="AM34"/>
  <c r="AL34"/>
  <c r="AK34"/>
  <c r="E34"/>
  <c r="AN33"/>
  <c r="AP33" s="1"/>
  <c r="AM33"/>
  <c r="AO33" s="1"/>
  <c r="AL33"/>
  <c r="AK33"/>
  <c r="E33"/>
  <c r="AN32"/>
  <c r="AP32" s="1"/>
  <c r="AM32"/>
  <c r="AO32" s="1"/>
  <c r="AL32"/>
  <c r="AK32"/>
  <c r="E32"/>
  <c r="AN31"/>
  <c r="AP31" s="1"/>
  <c r="AM31"/>
  <c r="AL31"/>
  <c r="AK31"/>
  <c r="E31"/>
  <c r="AN30"/>
  <c r="AP30" s="1"/>
  <c r="AM30"/>
  <c r="AL30"/>
  <c r="AK30"/>
  <c r="E30"/>
  <c r="AO29"/>
  <c r="AN29"/>
  <c r="AP29" s="1"/>
  <c r="AM29"/>
  <c r="AL29"/>
  <c r="AK29"/>
  <c r="E29"/>
  <c r="AN28"/>
  <c r="AP28" s="1"/>
  <c r="AM28"/>
  <c r="AO28" s="1"/>
  <c r="AL28"/>
  <c r="AK28"/>
  <c r="E28"/>
  <c r="AN27"/>
  <c r="AP27" s="1"/>
  <c r="AM27"/>
  <c r="AL27"/>
  <c r="AK27"/>
  <c r="E27"/>
  <c r="AN26"/>
  <c r="AP26" s="1"/>
  <c r="AM26"/>
  <c r="AL26"/>
  <c r="AK26"/>
  <c r="E26"/>
  <c r="AN25"/>
  <c r="AP25" s="1"/>
  <c r="AM25"/>
  <c r="AO25" s="1"/>
  <c r="AL25"/>
  <c r="AK25"/>
  <c r="E25"/>
  <c r="AN24"/>
  <c r="AP24" s="1"/>
  <c r="AM24"/>
  <c r="AO24" s="1"/>
  <c r="AL24"/>
  <c r="AK24"/>
  <c r="E24"/>
  <c r="AN23"/>
  <c r="AP23" s="1"/>
  <c r="AM23"/>
  <c r="AL23"/>
  <c r="AK23"/>
  <c r="E23"/>
  <c r="AN22"/>
  <c r="AP22" s="1"/>
  <c r="AM22"/>
  <c r="AL22"/>
  <c r="AK22"/>
  <c r="E22"/>
  <c r="AP21"/>
  <c r="AN21"/>
  <c r="AM21"/>
  <c r="AO21" s="1"/>
  <c r="AL21"/>
  <c r="AK21"/>
  <c r="E21"/>
  <c r="AN20"/>
  <c r="AP20" s="1"/>
  <c r="AM20"/>
  <c r="AO20" s="1"/>
  <c r="AL20"/>
  <c r="AK20"/>
  <c r="E20"/>
  <c r="AN19"/>
  <c r="AP19" s="1"/>
  <c r="AM19"/>
  <c r="AL19"/>
  <c r="AK19"/>
  <c r="E19"/>
  <c r="AN18"/>
  <c r="AP18" s="1"/>
  <c r="AM18"/>
  <c r="AL18"/>
  <c r="AK18"/>
  <c r="E18"/>
  <c r="AN17"/>
  <c r="AP17" s="1"/>
  <c r="AM17"/>
  <c r="AO17" s="1"/>
  <c r="AL17"/>
  <c r="AK17"/>
  <c r="E17"/>
  <c r="AN16"/>
  <c r="AP16" s="1"/>
  <c r="AM16"/>
  <c r="AO16" s="1"/>
  <c r="AL16"/>
  <c r="AK16"/>
  <c r="E16"/>
  <c r="AN15"/>
  <c r="AP15" s="1"/>
  <c r="AM15"/>
  <c r="AL15"/>
  <c r="AK15"/>
  <c r="E15"/>
  <c r="AN14"/>
  <c r="AP14" s="1"/>
  <c r="AM14"/>
  <c r="AL14"/>
  <c r="AK14"/>
  <c r="E14"/>
  <c r="AO13"/>
  <c r="AN13"/>
  <c r="AP13" s="1"/>
  <c r="AM13"/>
  <c r="AL13"/>
  <c r="AK13"/>
  <c r="E13"/>
  <c r="AN12"/>
  <c r="AP12" s="1"/>
  <c r="AM12"/>
  <c r="AO12" s="1"/>
  <c r="AL12"/>
  <c r="AK12"/>
  <c r="E12"/>
  <c r="AN11"/>
  <c r="AP11" s="1"/>
  <c r="AM11"/>
  <c r="AL11"/>
  <c r="AK11"/>
  <c r="E11"/>
  <c r="AP7"/>
  <c r="AP6"/>
  <c r="AP5"/>
  <c r="AN4"/>
  <c r="AN8" s="1"/>
  <c r="AP8" s="1"/>
  <c r="AM4"/>
  <c r="AO4" s="1"/>
  <c r="AK4"/>
  <c r="AN3"/>
  <c r="AP3" s="1"/>
  <c r="AM3"/>
  <c r="AO3" s="1"/>
  <c r="AK3"/>
  <c r="AH32" i="1"/>
  <c r="AH31"/>
  <c r="AH30"/>
  <c r="AH29"/>
  <c r="AH28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7"/>
  <c r="AH6"/>
  <c r="AH5"/>
  <c r="AH4"/>
  <c r="E50" i="2" l="1"/>
  <c r="AP4"/>
  <c r="AO11"/>
  <c r="AO15"/>
  <c r="AO19"/>
  <c r="AO23"/>
  <c r="AO27"/>
  <c r="AO31"/>
  <c r="AO35"/>
  <c r="E38"/>
  <c r="E39"/>
  <c r="AO41"/>
  <c r="AO45"/>
  <c r="AO14"/>
  <c r="AO18"/>
  <c r="AO22"/>
  <c r="AO26"/>
  <c r="AO30"/>
  <c r="AO34"/>
  <c r="AO40"/>
  <c r="AO44"/>
</calcChain>
</file>

<file path=xl/sharedStrings.xml><?xml version="1.0" encoding="utf-8"?>
<sst xmlns="http://schemas.openxmlformats.org/spreadsheetml/2006/main" count="270" uniqueCount="123">
  <si>
    <t>Model</t>
  </si>
  <si>
    <t>ppm</t>
  </si>
  <si>
    <t>%</t>
  </si>
  <si>
    <t>oxide</t>
  </si>
  <si>
    <t>plus</t>
  </si>
  <si>
    <t>Al2O3</t>
  </si>
  <si>
    <t>Ba</t>
  </si>
  <si>
    <t>CaO</t>
  </si>
  <si>
    <t>Cl</t>
  </si>
  <si>
    <t>Co</t>
  </si>
  <si>
    <t>Cr</t>
  </si>
  <si>
    <t>Cu</t>
  </si>
  <si>
    <t>Fe2O3</t>
  </si>
  <si>
    <t>K2O</t>
  </si>
  <si>
    <t>MgO</t>
  </si>
  <si>
    <t>MnO</t>
  </si>
  <si>
    <t>Mo</t>
  </si>
  <si>
    <t>Na2O</t>
  </si>
  <si>
    <t>Nb</t>
  </si>
  <si>
    <t>Ni</t>
  </si>
  <si>
    <t>P2O5</t>
  </si>
  <si>
    <t>Pb</t>
  </si>
  <si>
    <t>Rb</t>
  </si>
  <si>
    <t>S</t>
  </si>
  <si>
    <t>SiO2</t>
  </si>
  <si>
    <t>Sr</t>
  </si>
  <si>
    <t>Th</t>
  </si>
  <si>
    <t>TiO2</t>
  </si>
  <si>
    <t>U</t>
  </si>
  <si>
    <t>V</t>
  </si>
  <si>
    <t>Y</t>
  </si>
  <si>
    <t>Zn</t>
  </si>
  <si>
    <t>Zr</t>
  </si>
  <si>
    <t>Total+LOI</t>
  </si>
  <si>
    <t>trace</t>
  </si>
  <si>
    <t>Canal_Hole_3a-000-022</t>
  </si>
  <si>
    <t>Canal_Hole_3a-022-030</t>
  </si>
  <si>
    <t>Canal_Hole_3a-030-040</t>
  </si>
  <si>
    <t>Canal_Hole_3a-040-052</t>
  </si>
  <si>
    <t>Canal_Hole_3a-052-064</t>
  </si>
  <si>
    <t>Canal_Hole_3a-064-072</t>
  </si>
  <si>
    <t>Canal_Hole_3a-072-088</t>
  </si>
  <si>
    <t>Canal_Hole_3a-088-098</t>
  </si>
  <si>
    <t>Canal_Hole_3a-098-108</t>
  </si>
  <si>
    <t>Canal_Hole_3a-108-124</t>
  </si>
  <si>
    <t>Canal_Hole_3a-124-136</t>
  </si>
  <si>
    <t>Canal_Hole_3a-136-150</t>
  </si>
  <si>
    <t>Canal_Hole_3a-150-168</t>
  </si>
  <si>
    <t>Canal_Hole_3a-168-185</t>
  </si>
  <si>
    <t>Canal_Hole_3a-185-198</t>
  </si>
  <si>
    <t>Canal_Hole_3a-198-212</t>
  </si>
  <si>
    <t>Canal_Hole_3a-212-229</t>
  </si>
  <si>
    <t>Canal_Hole_3a-229-239</t>
  </si>
  <si>
    <t>Canal_Hole_3a-239-251</t>
  </si>
  <si>
    <t>Canal_Hole_3a-251-264</t>
  </si>
  <si>
    <t>Canal_Hole_3a-268-280</t>
  </si>
  <si>
    <t>Canal_Hole_3a-280-296</t>
  </si>
  <si>
    <t>Depth</t>
  </si>
  <si>
    <t>(in)</t>
  </si>
  <si>
    <t>TiO2%</t>
  </si>
  <si>
    <t>0-10</t>
  </si>
  <si>
    <t>cm</t>
  </si>
  <si>
    <t>10-20</t>
  </si>
  <si>
    <t>Cr+Cu+Pb+Zn</t>
  </si>
  <si>
    <t>Sample</t>
  </si>
  <si>
    <t>depth</t>
  </si>
  <si>
    <t>Auger hole 1</t>
  </si>
  <si>
    <t>Trench 1</t>
  </si>
  <si>
    <t>LOI</t>
  </si>
  <si>
    <t>Nb/Y</t>
  </si>
  <si>
    <t>Zr/TiO2</t>
  </si>
  <si>
    <t>logNb/Y</t>
  </si>
  <si>
    <t>logZr/TiO2</t>
  </si>
  <si>
    <t>GLACIAL-1</t>
  </si>
  <si>
    <t>sand</t>
  </si>
  <si>
    <t>GLACIAL-2</t>
  </si>
  <si>
    <t>clay</t>
  </si>
  <si>
    <t>Lake bed clay</t>
  </si>
  <si>
    <t>Freeman</t>
  </si>
  <si>
    <t>avg glacial clay</t>
  </si>
  <si>
    <t>Pond sediment</t>
  </si>
  <si>
    <t>inches</t>
  </si>
  <si>
    <t>HUM_W_T1_0-5</t>
  </si>
  <si>
    <t>HUM_W_A1_0-8</t>
  </si>
  <si>
    <t>HUM_W_T1_5-10</t>
  </si>
  <si>
    <t>HUM_W_A1_09-12</t>
  </si>
  <si>
    <t>HUM_W_T1_10-15</t>
  </si>
  <si>
    <t>HUM_W_A1_14-20</t>
  </si>
  <si>
    <t>HUM_W_T1_15-20</t>
  </si>
  <si>
    <t>HUM_W_T1_20-25</t>
  </si>
  <si>
    <t>HUM_W_T1_24-26</t>
  </si>
  <si>
    <t>HUM_W_A1_24-28</t>
  </si>
  <si>
    <t>HUM_W_T1_26-28</t>
  </si>
  <si>
    <t>HUM_W_T1_25-30</t>
  </si>
  <si>
    <t>HUM_W_A1_28-33</t>
  </si>
  <si>
    <t>HUM_W_T1_30-35</t>
  </si>
  <si>
    <t>HUM_W_T1_32-34</t>
  </si>
  <si>
    <t>HUM_W_A1_33-37</t>
  </si>
  <si>
    <t>HUM_W_A1_37-40</t>
  </si>
  <si>
    <t>HUM_W_T1_40-42</t>
  </si>
  <si>
    <t>HUM_W_A1_40-44</t>
  </si>
  <si>
    <t>HUM_W_A1_44-48</t>
  </si>
  <si>
    <t>HUM_W_T1_44-48</t>
  </si>
  <si>
    <t>HUM_W_A1_48-54</t>
  </si>
  <si>
    <t>HUM_W_T1_50-52</t>
  </si>
  <si>
    <t>HUM_W_A1_54-57</t>
  </si>
  <si>
    <t>HUM_W_A1_53-60</t>
  </si>
  <si>
    <t>HUM_W_A1-5.01</t>
  </si>
  <si>
    <t>HUM_W_A1-5.04</t>
  </si>
  <si>
    <t>HUM_W_A1-5.11</t>
  </si>
  <si>
    <t>HUM_W_A1-5.18</t>
  </si>
  <si>
    <t>HUM_W_A1-5.67</t>
  </si>
  <si>
    <t>HUM_W_A1-5.95</t>
  </si>
  <si>
    <t>HUM_W_A1-6.2</t>
  </si>
  <si>
    <t>HUM_W_A1-6.4</t>
  </si>
  <si>
    <t>HUM_W_A1-6.58</t>
  </si>
  <si>
    <t>HUM_W_A1-6.84</t>
  </si>
  <si>
    <t>brown</t>
  </si>
  <si>
    <t>HUM_W_A1-7.34</t>
  </si>
  <si>
    <t>gray</t>
  </si>
  <si>
    <t>HUM_W_A1-7.8</t>
  </si>
  <si>
    <t>HUM_W_A1_8.15</t>
  </si>
  <si>
    <t>Mummert's Pond, East side of Clifton Ave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</si>
</sst>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1" fontId="0" fillId="0" borderId="0" xfId="0" applyNumberFormat="1"/>
    <xf numFmtId="16" fontId="0" fillId="0" borderId="0" xfId="0" applyNumberFormat="1"/>
    <xf numFmtId="16" fontId="0" fillId="0" borderId="0" xfId="0" quotePrefix="1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E643"/>
      <color rgb="FFFAF5B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Hole 3a</c:v>
          </c:tx>
          <c:spPr>
            <a:ln w="28575">
              <a:solidFill>
                <a:schemeClr val="accent6">
                  <a:lumMod val="50000"/>
                </a:schemeClr>
              </a:solidFill>
            </a:ln>
          </c:spPr>
          <c:marker>
            <c:symbol val="diamond"/>
            <c:size val="10"/>
            <c:spPr>
              <a:solidFill>
                <a:srgbClr val="FAF5B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'East side'!$AH$4:$AH$25</c:f>
              <c:numCache>
                <c:formatCode>0.00</c:formatCode>
                <c:ptCount val="22"/>
                <c:pt idx="0">
                  <c:v>807.62952834054238</c:v>
                </c:pt>
                <c:pt idx="1">
                  <c:v>398.87402936084663</c:v>
                </c:pt>
                <c:pt idx="2">
                  <c:v>695.66601039278021</c:v>
                </c:pt>
                <c:pt idx="3">
                  <c:v>685.72300105497675</c:v>
                </c:pt>
                <c:pt idx="4">
                  <c:v>692.98095280732343</c:v>
                </c:pt>
                <c:pt idx="5">
                  <c:v>623.09565597522578</c:v>
                </c:pt>
                <c:pt idx="6">
                  <c:v>652.16391989965791</c:v>
                </c:pt>
                <c:pt idx="7">
                  <c:v>582.72746795092712</c:v>
                </c:pt>
                <c:pt idx="8">
                  <c:v>557.05269802932435</c:v>
                </c:pt>
                <c:pt idx="9">
                  <c:v>572.40043596718465</c:v>
                </c:pt>
                <c:pt idx="10">
                  <c:v>565.98465429873272</c:v>
                </c:pt>
                <c:pt idx="11">
                  <c:v>491.86306001066487</c:v>
                </c:pt>
                <c:pt idx="12">
                  <c:v>446.82000227615066</c:v>
                </c:pt>
                <c:pt idx="13">
                  <c:v>378.04331468205646</c:v>
                </c:pt>
                <c:pt idx="14">
                  <c:v>402.63999674366403</c:v>
                </c:pt>
                <c:pt idx="15">
                  <c:v>429.19648903029076</c:v>
                </c:pt>
                <c:pt idx="16">
                  <c:v>407.03743362476314</c:v>
                </c:pt>
                <c:pt idx="17">
                  <c:v>330.01638553856924</c:v>
                </c:pt>
                <c:pt idx="18">
                  <c:v>343.33699259263437</c:v>
                </c:pt>
                <c:pt idx="19">
                  <c:v>338.25634093262101</c:v>
                </c:pt>
                <c:pt idx="20">
                  <c:v>328.35505004390427</c:v>
                </c:pt>
                <c:pt idx="21">
                  <c:v>354.9284122072483</c:v>
                </c:pt>
              </c:numCache>
            </c:numRef>
          </c:xVal>
          <c:yVal>
            <c:numRef>
              <c:f>'East side'!$C$4:$C$25</c:f>
              <c:numCache>
                <c:formatCode>General</c:formatCode>
                <c:ptCount val="22"/>
                <c:pt idx="0">
                  <c:v>-11</c:v>
                </c:pt>
                <c:pt idx="1">
                  <c:v>-26</c:v>
                </c:pt>
                <c:pt idx="2">
                  <c:v>-35</c:v>
                </c:pt>
                <c:pt idx="3">
                  <c:v>-46</c:v>
                </c:pt>
                <c:pt idx="4">
                  <c:v>-58</c:v>
                </c:pt>
                <c:pt idx="5">
                  <c:v>-68</c:v>
                </c:pt>
                <c:pt idx="6">
                  <c:v>-80</c:v>
                </c:pt>
                <c:pt idx="7">
                  <c:v>-93</c:v>
                </c:pt>
                <c:pt idx="8">
                  <c:v>-103</c:v>
                </c:pt>
                <c:pt idx="9">
                  <c:v>-116</c:v>
                </c:pt>
                <c:pt idx="10">
                  <c:v>-130</c:v>
                </c:pt>
                <c:pt idx="11">
                  <c:v>-143</c:v>
                </c:pt>
                <c:pt idx="12">
                  <c:v>-159</c:v>
                </c:pt>
                <c:pt idx="13">
                  <c:v>-176</c:v>
                </c:pt>
                <c:pt idx="14">
                  <c:v>-191</c:v>
                </c:pt>
                <c:pt idx="15">
                  <c:v>-205</c:v>
                </c:pt>
                <c:pt idx="16">
                  <c:v>-216</c:v>
                </c:pt>
                <c:pt idx="17">
                  <c:v>-234</c:v>
                </c:pt>
                <c:pt idx="18">
                  <c:v>-245</c:v>
                </c:pt>
                <c:pt idx="19">
                  <c:v>-257</c:v>
                </c:pt>
                <c:pt idx="20">
                  <c:v>-274</c:v>
                </c:pt>
                <c:pt idx="21">
                  <c:v>-288</c:v>
                </c:pt>
              </c:numCache>
            </c:numRef>
          </c:yVal>
        </c:ser>
        <c:ser>
          <c:idx val="1"/>
          <c:order val="1"/>
          <c:tx>
            <c:v>Trench 1</c:v>
          </c:tx>
          <c:spPr>
            <a:ln w="28575">
              <a:solidFill>
                <a:schemeClr val="tx1"/>
              </a:solidFill>
            </a:ln>
          </c:spPr>
          <c:marker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'East side'!$AH$28:$AH$32</c:f>
              <c:numCache>
                <c:formatCode>0</c:formatCode>
                <c:ptCount val="5"/>
                <c:pt idx="0">
                  <c:v>281.2</c:v>
                </c:pt>
                <c:pt idx="1">
                  <c:v>685.7</c:v>
                </c:pt>
                <c:pt idx="2">
                  <c:v>642.29999999999995</c:v>
                </c:pt>
                <c:pt idx="3">
                  <c:v>601.4</c:v>
                </c:pt>
                <c:pt idx="4">
                  <c:v>530.29999999999995</c:v>
                </c:pt>
              </c:numCache>
            </c:numRef>
          </c:xVal>
          <c:yVal>
            <c:numRef>
              <c:f>'East side'!$C$28:$C$32</c:f>
              <c:numCache>
                <c:formatCode>General</c:formatCode>
                <c:ptCount val="5"/>
                <c:pt idx="0">
                  <c:v>-12.7</c:v>
                </c:pt>
                <c:pt idx="1">
                  <c:v>-38.1</c:v>
                </c:pt>
                <c:pt idx="2">
                  <c:v>-71.12</c:v>
                </c:pt>
                <c:pt idx="3">
                  <c:v>-91.44</c:v>
                </c:pt>
                <c:pt idx="4">
                  <c:v>-121.92</c:v>
                </c:pt>
              </c:numCache>
            </c:numRef>
          </c:yVal>
        </c:ser>
        <c:axId val="47882240"/>
        <c:axId val="47884928"/>
      </c:scatterChart>
      <c:valAx>
        <c:axId val="47882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 Sum (Cr+Cu+Pb+Zn) ppm</a:t>
                </a:r>
              </a:p>
            </c:rich>
          </c:tx>
        </c:title>
        <c:numFmt formatCode="0" sourceLinked="0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7884928"/>
        <c:crossesAt val="-400"/>
        <c:crossBetween val="midCat"/>
      </c:valAx>
      <c:valAx>
        <c:axId val="47884928"/>
        <c:scaling>
          <c:orientation val="minMax"/>
          <c:min val="-400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Depth, cm</a:t>
                </a:r>
              </a:p>
            </c:rich>
          </c:tx>
        </c:title>
        <c:numFmt formatCode="General" sourceLinked="1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4788224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137563376124101"/>
          <c:y val="0.17529118985516684"/>
          <c:w val="0.16458007306084069"/>
          <c:h val="0.1605962664145717"/>
        </c:manualLayout>
      </c:layout>
      <c:txPr>
        <a:bodyPr/>
        <a:lstStyle/>
        <a:p>
          <a:pPr>
            <a:defRPr sz="1600"/>
          </a:pPr>
          <a:endParaRPr lang="en-US"/>
        </a:p>
      </c:txPr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37599" y="-15704"/>
    <xdr:ext cx="8675783" cy="63002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32"/>
  <sheetViews>
    <sheetView tabSelected="1" workbookViewId="0">
      <pane xSplit="3" ySplit="3" topLeftCell="D5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5"/>
  <cols>
    <col min="2" max="2" width="13.42578125" customWidth="1"/>
  </cols>
  <sheetData>
    <row r="1" spans="1:34">
      <c r="A1" t="s">
        <v>122</v>
      </c>
    </row>
    <row r="2" spans="1:34">
      <c r="A2" t="s">
        <v>64</v>
      </c>
      <c r="C2" t="s">
        <v>65</v>
      </c>
      <c r="D2" t="s">
        <v>0</v>
      </c>
      <c r="E2" t="s">
        <v>1</v>
      </c>
      <c r="F2" t="s">
        <v>2</v>
      </c>
      <c r="G2" t="s">
        <v>1</v>
      </c>
      <c r="H2" t="s">
        <v>1</v>
      </c>
      <c r="I2" t="s">
        <v>1</v>
      </c>
      <c r="J2" t="s">
        <v>1</v>
      </c>
      <c r="K2" t="s">
        <v>2</v>
      </c>
      <c r="L2" t="s">
        <v>2</v>
      </c>
      <c r="M2" t="s">
        <v>2</v>
      </c>
      <c r="N2" t="s">
        <v>2</v>
      </c>
      <c r="O2" t="s">
        <v>1</v>
      </c>
      <c r="P2" t="s">
        <v>2</v>
      </c>
      <c r="Q2" t="s">
        <v>1</v>
      </c>
      <c r="R2" t="s">
        <v>1</v>
      </c>
      <c r="S2" t="s">
        <v>2</v>
      </c>
      <c r="T2" t="s">
        <v>1</v>
      </c>
      <c r="U2" t="s">
        <v>1</v>
      </c>
      <c r="V2" t="s">
        <v>1</v>
      </c>
      <c r="W2" t="s">
        <v>2</v>
      </c>
      <c r="X2" t="s">
        <v>1</v>
      </c>
      <c r="Y2" t="s">
        <v>1</v>
      </c>
      <c r="Z2" t="s">
        <v>2</v>
      </c>
      <c r="AA2" t="s">
        <v>1</v>
      </c>
      <c r="AB2" t="s">
        <v>1</v>
      </c>
      <c r="AC2" t="s">
        <v>1</v>
      </c>
      <c r="AD2" t="s">
        <v>1</v>
      </c>
      <c r="AE2" t="s">
        <v>1</v>
      </c>
      <c r="AF2" t="s">
        <v>3</v>
      </c>
      <c r="AG2" t="s">
        <v>4</v>
      </c>
    </row>
    <row r="3" spans="1:34">
      <c r="A3" t="s">
        <v>66</v>
      </c>
      <c r="C3" t="s">
        <v>61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63</v>
      </c>
    </row>
    <row r="4" spans="1:34">
      <c r="A4" t="s">
        <v>35</v>
      </c>
      <c r="C4">
        <v>-11</v>
      </c>
      <c r="D4" s="1">
        <v>11.613192665315783</v>
      </c>
      <c r="E4" s="2">
        <v>490.69419776888299</v>
      </c>
      <c r="F4" s="1">
        <v>6.0886424248077446</v>
      </c>
      <c r="G4" s="2">
        <v>194.52566456125084</v>
      </c>
      <c r="H4" s="2">
        <v>16.339685383383618</v>
      </c>
      <c r="I4" s="2">
        <v>98.775742203769013</v>
      </c>
      <c r="J4" s="2">
        <v>85.136529806696629</v>
      </c>
      <c r="K4" s="1">
        <v>5.1819410213055486</v>
      </c>
      <c r="L4" s="1">
        <v>2.4001193828034433</v>
      </c>
      <c r="M4" s="1">
        <v>2.4352604240776081</v>
      </c>
      <c r="N4" s="1">
        <v>9.8609824690555209E-2</v>
      </c>
      <c r="O4" s="1">
        <v>6.7210663719206405</v>
      </c>
      <c r="P4" s="1">
        <v>0.90961290929035477</v>
      </c>
      <c r="Q4" s="2">
        <v>14.536972162517698</v>
      </c>
      <c r="R4" s="2">
        <v>55.698690990819472</v>
      </c>
      <c r="S4" s="1">
        <v>0.30815192961948534</v>
      </c>
      <c r="T4" s="2">
        <v>298.06746932966473</v>
      </c>
      <c r="U4" s="2">
        <v>91.786318301368155</v>
      </c>
      <c r="V4" s="2">
        <v>629.33053475009751</v>
      </c>
      <c r="W4" s="1">
        <v>58.719667370631065</v>
      </c>
      <c r="X4" s="2">
        <v>181.8895485117902</v>
      </c>
      <c r="Y4" s="1">
        <v>10.919966250086166</v>
      </c>
      <c r="Z4" s="1">
        <v>0.79532977372583491</v>
      </c>
      <c r="AA4" s="1">
        <v>2.6103919365168857</v>
      </c>
      <c r="AB4" s="2">
        <v>90.856415617942474</v>
      </c>
      <c r="AC4" s="2">
        <v>49.085957533202695</v>
      </c>
      <c r="AD4" s="2">
        <v>325.649787000412</v>
      </c>
      <c r="AE4" s="2">
        <v>231.66542423271176</v>
      </c>
      <c r="AF4" s="1">
        <v>98.550527726267418</v>
      </c>
      <c r="AG4" s="1">
        <v>98.736559427277072</v>
      </c>
      <c r="AH4" s="1">
        <f>I4+J4+T4+AD4</f>
        <v>807.62952834054238</v>
      </c>
    </row>
    <row r="5" spans="1:34">
      <c r="A5" t="s">
        <v>36</v>
      </c>
      <c r="C5">
        <v>-26</v>
      </c>
      <c r="D5" s="1">
        <v>13.016478422942056</v>
      </c>
      <c r="E5" s="2">
        <v>501.39555125492916</v>
      </c>
      <c r="F5" s="1">
        <v>6.0667955053723812</v>
      </c>
      <c r="G5" s="2">
        <v>137.17670482949873</v>
      </c>
      <c r="H5" s="2">
        <v>16.714586523800463</v>
      </c>
      <c r="I5" s="2">
        <v>87.204056407004842</v>
      </c>
      <c r="J5" s="2">
        <v>62.793933565015507</v>
      </c>
      <c r="K5" s="1">
        <v>5.0803661812249192</v>
      </c>
      <c r="L5" s="1">
        <v>2.582194660782394</v>
      </c>
      <c r="M5" s="1">
        <v>2.717574245448922</v>
      </c>
      <c r="N5" s="1">
        <v>8.8448197461896916E-2</v>
      </c>
      <c r="O5" s="1">
        <v>6.0851782247440154</v>
      </c>
      <c r="P5" s="1">
        <v>0.72617405484100994</v>
      </c>
      <c r="Q5" s="2">
        <v>14.202711927013073</v>
      </c>
      <c r="R5" s="2">
        <v>52.347650297683614</v>
      </c>
      <c r="S5" s="1">
        <v>0.22797967180934256</v>
      </c>
      <c r="T5" s="2">
        <v>81.485076815428116</v>
      </c>
      <c r="U5" s="2">
        <v>94.962002415044282</v>
      </c>
      <c r="V5" s="2">
        <v>219.60482674890258</v>
      </c>
      <c r="W5" s="1">
        <v>57.930365129884684</v>
      </c>
      <c r="X5" s="2">
        <v>162.50098210571446</v>
      </c>
      <c r="Y5" s="1">
        <v>8.6411852613034821</v>
      </c>
      <c r="Z5" s="1">
        <v>0.75943419341126106</v>
      </c>
      <c r="AA5" s="1">
        <v>2.1722785080711091</v>
      </c>
      <c r="AB5" s="2">
        <v>97.575514988790204</v>
      </c>
      <c r="AC5" s="2">
        <v>51.245496705070067</v>
      </c>
      <c r="AD5" s="2">
        <v>167.39096257339816</v>
      </c>
      <c r="AE5" s="2">
        <v>210.59508276743571</v>
      </c>
      <c r="AF5" s="1">
        <v>99.195810263178885</v>
      </c>
      <c r="AG5" s="1">
        <v>99.354784156139488</v>
      </c>
      <c r="AH5" s="1">
        <f t="shared" ref="AH5:AH25" si="0">I5+J5+T5+AD5</f>
        <v>398.87402936084663</v>
      </c>
    </row>
    <row r="6" spans="1:34">
      <c r="A6" t="s">
        <v>37</v>
      </c>
      <c r="C6">
        <v>-35</v>
      </c>
      <c r="D6" s="1">
        <v>13.38446291115455</v>
      </c>
      <c r="E6" s="2">
        <v>526.5009508448843</v>
      </c>
      <c r="F6" s="1">
        <v>5.509665182830946</v>
      </c>
      <c r="G6" s="2">
        <v>119.08469522247334</v>
      </c>
      <c r="H6" s="2">
        <v>22.003745628533899</v>
      </c>
      <c r="I6" s="2">
        <v>97.710800212826285</v>
      </c>
      <c r="J6" s="2">
        <v>93.116476419756381</v>
      </c>
      <c r="K6" s="1">
        <v>5.7601147264839208</v>
      </c>
      <c r="L6" s="1">
        <v>2.6848180559321517</v>
      </c>
      <c r="M6" s="1">
        <v>2.0699909152629665</v>
      </c>
      <c r="N6" s="1">
        <v>8.8260972187893402E-2</v>
      </c>
      <c r="O6" s="1">
        <v>3.9101025648591028</v>
      </c>
      <c r="P6" s="1">
        <v>0.58085194335856605</v>
      </c>
      <c r="Q6" s="2">
        <v>16.701442469396145</v>
      </c>
      <c r="R6" s="2">
        <v>59.579210162279239</v>
      </c>
      <c r="S6" s="1">
        <v>0.25945055503216818</v>
      </c>
      <c r="T6" s="2">
        <v>175.4367414894823</v>
      </c>
      <c r="U6" s="2">
        <v>110.63256575573006</v>
      </c>
      <c r="V6" s="2">
        <v>266.52707690183865</v>
      </c>
      <c r="W6" s="1">
        <v>58.571491156504074</v>
      </c>
      <c r="X6" s="2">
        <v>177.5014563305192</v>
      </c>
      <c r="Y6" s="1">
        <v>11.674364680194302</v>
      </c>
      <c r="Z6" s="1">
        <v>0.82532147569919589</v>
      </c>
      <c r="AA6" s="1">
        <v>5.0838241962396742</v>
      </c>
      <c r="AB6" s="2">
        <v>103.02583471480868</v>
      </c>
      <c r="AC6" s="2">
        <v>57.375013903190897</v>
      </c>
      <c r="AD6" s="2">
        <v>329.40199227071525</v>
      </c>
      <c r="AE6" s="2">
        <v>184.73062776767895</v>
      </c>
      <c r="AF6" s="1">
        <v>99.734427894446426</v>
      </c>
      <c r="AG6" s="1">
        <v>99.916402764934816</v>
      </c>
      <c r="AH6" s="1">
        <f t="shared" si="0"/>
        <v>695.66601039278021</v>
      </c>
    </row>
    <row r="7" spans="1:34">
      <c r="A7" t="s">
        <v>38</v>
      </c>
      <c r="C7">
        <v>-46</v>
      </c>
      <c r="D7" s="1">
        <v>13.470093749568983</v>
      </c>
      <c r="E7" s="2">
        <v>639.6230264977338</v>
      </c>
      <c r="F7" s="1">
        <v>3.9763466026570891</v>
      </c>
      <c r="G7" s="2">
        <v>117.44289789114805</v>
      </c>
      <c r="H7" s="2">
        <v>17.58053483808251</v>
      </c>
      <c r="I7" s="2">
        <v>113.41549385273802</v>
      </c>
      <c r="J7" s="2">
        <v>105.00311814091998</v>
      </c>
      <c r="K7" s="1">
        <v>5.8216417902204665</v>
      </c>
      <c r="L7" s="1">
        <v>2.697315709289434</v>
      </c>
      <c r="M7" s="1">
        <v>2.0089357092676741</v>
      </c>
      <c r="N7" s="1">
        <v>7.7578639170976391E-2</v>
      </c>
      <c r="O7" s="1">
        <v>4.0528529652456919</v>
      </c>
      <c r="P7" s="1">
        <v>0.60312507272483118</v>
      </c>
      <c r="Q7" s="2">
        <v>18.690070538249927</v>
      </c>
      <c r="R7" s="2">
        <v>56.798435646208631</v>
      </c>
      <c r="S7" s="1">
        <v>0.2537616240329944</v>
      </c>
      <c r="T7" s="2">
        <v>173.22974058333369</v>
      </c>
      <c r="U7" s="2">
        <v>113.9889361350948</v>
      </c>
      <c r="V7" s="2">
        <v>246.83990561784765</v>
      </c>
      <c r="W7" s="1">
        <v>60.253810382504867</v>
      </c>
      <c r="X7" s="2">
        <v>149.2116588363323</v>
      </c>
      <c r="Y7" s="1">
        <v>11.042902692897936</v>
      </c>
      <c r="Z7" s="1">
        <v>0.86945805585005587</v>
      </c>
      <c r="AA7" s="1">
        <v>1.6947389839403242</v>
      </c>
      <c r="AB7" s="2">
        <v>109.31662562610227</v>
      </c>
      <c r="AC7" s="2">
        <v>60.28505702797117</v>
      </c>
      <c r="AD7" s="2">
        <v>294.07464847798514</v>
      </c>
      <c r="AE7" s="2">
        <v>196.59733593310517</v>
      </c>
      <c r="AF7" s="1">
        <v>100.03206733528738</v>
      </c>
      <c r="AG7" s="1">
        <v>100.22364226459351</v>
      </c>
      <c r="AH7" s="1">
        <f t="shared" si="0"/>
        <v>685.72300105497675</v>
      </c>
    </row>
    <row r="8" spans="1:34">
      <c r="A8" t="s">
        <v>39</v>
      </c>
      <c r="C8">
        <v>-58</v>
      </c>
      <c r="D8" s="1">
        <v>12.785515080798513</v>
      </c>
      <c r="E8" s="2">
        <v>620.27206261242475</v>
      </c>
      <c r="F8" s="1">
        <v>4.1842043899115469</v>
      </c>
      <c r="G8" s="2">
        <v>124.19435669242316</v>
      </c>
      <c r="H8" s="2">
        <v>17.590488479649203</v>
      </c>
      <c r="I8" s="2">
        <v>108.32399911427447</v>
      </c>
      <c r="J8" s="2">
        <v>112.27645792383277</v>
      </c>
      <c r="K8" s="1">
        <v>5.5711461459670746</v>
      </c>
      <c r="L8" s="1">
        <v>2.5540230790724752</v>
      </c>
      <c r="M8" s="1">
        <v>2.0366232658332457</v>
      </c>
      <c r="N8" s="1">
        <v>7.2616420107644519E-2</v>
      </c>
      <c r="O8" s="1">
        <v>4.6494159332524569</v>
      </c>
      <c r="P8" s="1">
        <v>0.64181045715172347</v>
      </c>
      <c r="Q8" s="2">
        <v>17.718941945059029</v>
      </c>
      <c r="R8" s="2">
        <v>54.669903810552775</v>
      </c>
      <c r="S8" s="1">
        <v>0.23824918855837743</v>
      </c>
      <c r="T8" s="2">
        <v>194.23112701432262</v>
      </c>
      <c r="U8" s="2">
        <v>107.69998578034227</v>
      </c>
      <c r="V8" s="2">
        <v>254.05304753844351</v>
      </c>
      <c r="W8" s="1">
        <v>61.217988959341795</v>
      </c>
      <c r="X8" s="2">
        <v>159.53471305857198</v>
      </c>
      <c r="Y8" s="1">
        <v>11.925470539478098</v>
      </c>
      <c r="Z8" s="1">
        <v>0.83533771067808116</v>
      </c>
      <c r="AA8" s="1">
        <v>2.4630860222991711</v>
      </c>
      <c r="AB8" s="2">
        <v>101.87972946789375</v>
      </c>
      <c r="AC8" s="2">
        <v>58.146259469132026</v>
      </c>
      <c r="AD8" s="2">
        <v>278.14936875489354</v>
      </c>
      <c r="AE8" s="2">
        <v>203.58652309079403</v>
      </c>
      <c r="AF8" s="1">
        <v>100.13751469742047</v>
      </c>
      <c r="AG8" s="1">
        <v>100.32682484026643</v>
      </c>
      <c r="AH8" s="1">
        <f t="shared" si="0"/>
        <v>692.98095280732343</v>
      </c>
    </row>
    <row r="9" spans="1:34">
      <c r="A9" t="s">
        <v>40</v>
      </c>
      <c r="C9">
        <v>-68</v>
      </c>
      <c r="D9" s="1">
        <v>12.818882496213508</v>
      </c>
      <c r="E9" s="2">
        <v>552.94281135029689</v>
      </c>
      <c r="F9" s="1">
        <v>4.8797427601008625</v>
      </c>
      <c r="G9" s="2">
        <v>116.21948772329318</v>
      </c>
      <c r="H9" s="2">
        <v>20.815557937076914</v>
      </c>
      <c r="I9" s="2">
        <v>109.25284560249192</v>
      </c>
      <c r="J9" s="2">
        <v>97.506310146510813</v>
      </c>
      <c r="K9" s="1">
        <v>5.3416690967159024</v>
      </c>
      <c r="L9" s="1">
        <v>2.6003506054836616</v>
      </c>
      <c r="M9" s="1">
        <v>2.0144767512522201</v>
      </c>
      <c r="N9" s="1">
        <v>7.9060195197515309E-2</v>
      </c>
      <c r="O9" s="1">
        <v>4.4257182056169118</v>
      </c>
      <c r="P9" s="1">
        <v>0.630161106708231</v>
      </c>
      <c r="Q9" s="2">
        <v>16.861021127485813</v>
      </c>
      <c r="R9" s="2">
        <v>53.573149333922359</v>
      </c>
      <c r="S9" s="1">
        <v>0.25991601869551906</v>
      </c>
      <c r="T9" s="2">
        <v>162.09740642196559</v>
      </c>
      <c r="U9" s="2">
        <v>108.36022247018234</v>
      </c>
      <c r="V9" s="2">
        <v>236.39702494414556</v>
      </c>
      <c r="W9" s="1">
        <v>60.379380937242374</v>
      </c>
      <c r="X9" s="2">
        <v>168.88810032585315</v>
      </c>
      <c r="Y9" s="1">
        <v>10.325075366433984</v>
      </c>
      <c r="Z9" s="1">
        <v>0.83717565381903514</v>
      </c>
      <c r="AA9" s="1">
        <v>1.9665193150889633</v>
      </c>
      <c r="AB9" s="2">
        <v>101.35088153433533</v>
      </c>
      <c r="AC9" s="2">
        <v>58.162712240388977</v>
      </c>
      <c r="AD9" s="2">
        <v>254.23909380425749</v>
      </c>
      <c r="AE9" s="2">
        <v>192.81839131259386</v>
      </c>
      <c r="AF9" s="1">
        <v>99.840815621428831</v>
      </c>
      <c r="AG9" s="1">
        <v>100.01846143836856</v>
      </c>
      <c r="AH9" s="1">
        <f t="shared" si="0"/>
        <v>623.09565597522578</v>
      </c>
    </row>
    <row r="10" spans="1:34">
      <c r="A10" t="s">
        <v>41</v>
      </c>
      <c r="C10">
        <v>-80</v>
      </c>
      <c r="D10" s="1">
        <v>12.838493524027532</v>
      </c>
      <c r="E10" s="2">
        <v>597.00507569541128</v>
      </c>
      <c r="F10" s="1">
        <v>4.8655426638993653</v>
      </c>
      <c r="G10" s="2">
        <v>139.21838068577043</v>
      </c>
      <c r="H10" s="2">
        <v>16.054813030954183</v>
      </c>
      <c r="I10" s="2">
        <v>112.91010575123342</v>
      </c>
      <c r="J10" s="2">
        <v>103.70037912493301</v>
      </c>
      <c r="K10" s="1">
        <v>5.1852763482327768</v>
      </c>
      <c r="L10" s="1">
        <v>2.5084151153895577</v>
      </c>
      <c r="M10" s="1">
        <v>2.01258819192434</v>
      </c>
      <c r="N10" s="1">
        <v>8.235542685018539E-2</v>
      </c>
      <c r="O10" s="1">
        <v>4.4451356778766549</v>
      </c>
      <c r="P10" s="1">
        <v>0.68486677407407714</v>
      </c>
      <c r="Q10" s="2">
        <v>16.064980426049335</v>
      </c>
      <c r="R10" s="2">
        <v>53.716464539609952</v>
      </c>
      <c r="S10" s="1">
        <v>0.26247655222728117</v>
      </c>
      <c r="T10" s="2">
        <v>190.57755627600949</v>
      </c>
      <c r="U10" s="2">
        <v>104.60602575315615</v>
      </c>
      <c r="V10" s="2">
        <v>250.94656594185344</v>
      </c>
      <c r="W10" s="1">
        <v>60.338728139652062</v>
      </c>
      <c r="X10" s="2">
        <v>171.32580939658843</v>
      </c>
      <c r="Y10" s="1">
        <v>10.379261508288776</v>
      </c>
      <c r="Z10" s="1">
        <v>0.83329507421094384</v>
      </c>
      <c r="AA10" s="1">
        <v>2.8583043240965149</v>
      </c>
      <c r="AB10" s="2">
        <v>98.425463418393875</v>
      </c>
      <c r="AC10" s="2">
        <v>57.177532006529134</v>
      </c>
      <c r="AD10" s="2">
        <v>244.97587874748203</v>
      </c>
      <c r="AE10" s="2">
        <v>201.4010905481876</v>
      </c>
      <c r="AF10" s="1">
        <v>99.612037810488104</v>
      </c>
      <c r="AG10" s="1">
        <v>99.796880654751902</v>
      </c>
      <c r="AH10" s="1">
        <f t="shared" si="0"/>
        <v>652.16391989965791</v>
      </c>
    </row>
    <row r="11" spans="1:34">
      <c r="A11" t="s">
        <v>42</v>
      </c>
      <c r="C11">
        <v>-93</v>
      </c>
      <c r="D11" s="1">
        <v>12.645272742182488</v>
      </c>
      <c r="E11" s="2">
        <v>655.62079029673509</v>
      </c>
      <c r="F11" s="1">
        <v>4.4662690987123739</v>
      </c>
      <c r="G11" s="2">
        <v>170.49150961943144</v>
      </c>
      <c r="H11" s="2">
        <v>14.20829844833859</v>
      </c>
      <c r="I11" s="2">
        <v>98.813457253447623</v>
      </c>
      <c r="J11" s="2">
        <v>89.206626180262276</v>
      </c>
      <c r="K11" s="1">
        <v>5.3005693795930915</v>
      </c>
      <c r="L11" s="1">
        <v>2.5731360898614293</v>
      </c>
      <c r="M11" s="1">
        <v>1.8958173438024217</v>
      </c>
      <c r="N11" s="1">
        <v>8.6859489877601323E-2</v>
      </c>
      <c r="O11" s="1">
        <v>4.0857292573708444</v>
      </c>
      <c r="P11" s="1">
        <v>0.66040959271573219</v>
      </c>
      <c r="Q11" s="2">
        <v>16.880930319309357</v>
      </c>
      <c r="R11" s="2">
        <v>51.45262869435966</v>
      </c>
      <c r="S11" s="1">
        <v>0.25467902321866309</v>
      </c>
      <c r="T11" s="2">
        <v>202.66425765052767</v>
      </c>
      <c r="U11" s="2">
        <v>107.60675384109308</v>
      </c>
      <c r="V11" s="2">
        <v>229.30969998148873</v>
      </c>
      <c r="W11" s="1">
        <v>61.019285514070049</v>
      </c>
      <c r="X11" s="2">
        <v>174.77690693513412</v>
      </c>
      <c r="Y11" s="1">
        <v>11.324287267759152</v>
      </c>
      <c r="Z11" s="1">
        <v>0.8384427818543303</v>
      </c>
      <c r="AA11" s="1">
        <v>2.4806288953244811</v>
      </c>
      <c r="AB11" s="2">
        <v>102.12301839828595</v>
      </c>
      <c r="AC11" s="2">
        <v>58.301236577546717</v>
      </c>
      <c r="AD11" s="2">
        <v>192.04312686668959</v>
      </c>
      <c r="AE11" s="2">
        <v>198.05652563851334</v>
      </c>
      <c r="AF11" s="1">
        <v>99.740741055888179</v>
      </c>
      <c r="AG11" s="1">
        <v>99.927234115590934</v>
      </c>
      <c r="AH11" s="1">
        <f t="shared" si="0"/>
        <v>582.72746795092712</v>
      </c>
    </row>
    <row r="12" spans="1:34">
      <c r="A12" t="s">
        <v>43</v>
      </c>
      <c r="C12">
        <v>-103</v>
      </c>
      <c r="D12" s="1">
        <v>12.106792331256601</v>
      </c>
      <c r="E12" s="2">
        <v>684.3090425106576</v>
      </c>
      <c r="F12" s="1">
        <v>3.8844009027413113</v>
      </c>
      <c r="G12" s="2">
        <v>165.98819946972392</v>
      </c>
      <c r="H12" s="2">
        <v>15.744296258982162</v>
      </c>
      <c r="I12" s="2">
        <v>99.231706399565581</v>
      </c>
      <c r="J12" s="2">
        <v>86.081521713549691</v>
      </c>
      <c r="K12" s="1">
        <v>4.8102411537253102</v>
      </c>
      <c r="L12" s="1">
        <v>2.5069690782464042</v>
      </c>
      <c r="M12" s="1">
        <v>1.7670258795502383</v>
      </c>
      <c r="N12" s="1">
        <v>7.9579850023043366E-2</v>
      </c>
      <c r="O12" s="1">
        <v>5.0675938923918142</v>
      </c>
      <c r="P12" s="1">
        <v>0.700499063363207</v>
      </c>
      <c r="Q12" s="2">
        <v>17.541592976284662</v>
      </c>
      <c r="R12" s="2">
        <v>51.089037603010333</v>
      </c>
      <c r="S12" s="1">
        <v>0.24538027194635328</v>
      </c>
      <c r="T12" s="2">
        <v>201.17834207038504</v>
      </c>
      <c r="U12" s="2">
        <v>104.63557277110334</v>
      </c>
      <c r="V12" s="2">
        <v>222.94783804254814</v>
      </c>
      <c r="W12" s="1">
        <v>63.100570263228576</v>
      </c>
      <c r="X12" s="2">
        <v>164.82156272268656</v>
      </c>
      <c r="Y12" s="1">
        <v>9.9133673181569328</v>
      </c>
      <c r="Z12" s="1">
        <v>0.84002669189844914</v>
      </c>
      <c r="AA12" s="1">
        <v>4.2958483634439864</v>
      </c>
      <c r="AB12" s="2">
        <v>95.823683748910014</v>
      </c>
      <c r="AC12" s="2">
        <v>58.400189351746931</v>
      </c>
      <c r="AD12" s="2">
        <v>170.5611278458241</v>
      </c>
      <c r="AE12" s="2">
        <v>218.06822869098374</v>
      </c>
      <c r="AF12" s="1">
        <v>100.04148548597949</v>
      </c>
      <c r="AG12" s="1">
        <v>100.22820525045937</v>
      </c>
      <c r="AH12" s="1">
        <f t="shared" si="0"/>
        <v>557.05269802932435</v>
      </c>
    </row>
    <row r="13" spans="1:34">
      <c r="A13" t="s">
        <v>44</v>
      </c>
      <c r="C13">
        <v>-116</v>
      </c>
      <c r="D13" s="1">
        <v>12.812178506785896</v>
      </c>
      <c r="E13" s="2">
        <v>657.44419691955522</v>
      </c>
      <c r="F13" s="1">
        <v>3.7407570313298413</v>
      </c>
      <c r="G13" s="2">
        <v>179.16929071330577</v>
      </c>
      <c r="H13" s="2">
        <v>12.963068601304489</v>
      </c>
      <c r="I13" s="2">
        <v>104.27518361966757</v>
      </c>
      <c r="J13" s="2">
        <v>85.397766886381874</v>
      </c>
      <c r="K13" s="1">
        <v>5.2169138592324176</v>
      </c>
      <c r="L13" s="1">
        <v>2.5869865306294293</v>
      </c>
      <c r="M13" s="1">
        <v>1.8480617221417004</v>
      </c>
      <c r="N13" s="1">
        <v>6.8594197189816658E-2</v>
      </c>
      <c r="O13" s="1">
        <v>4.5458867131866416</v>
      </c>
      <c r="P13" s="1">
        <v>0.65125154922118333</v>
      </c>
      <c r="Q13" s="2">
        <v>17.844021875940044</v>
      </c>
      <c r="R13" s="2">
        <v>54.483468267706506</v>
      </c>
      <c r="S13" s="1">
        <v>0.2606210184349933</v>
      </c>
      <c r="T13" s="2">
        <v>194.31545233289631</v>
      </c>
      <c r="U13" s="2">
        <v>109.36694761352285</v>
      </c>
      <c r="V13" s="2">
        <v>248.600943148482</v>
      </c>
      <c r="W13" s="1">
        <v>62.084569958486142</v>
      </c>
      <c r="X13" s="2">
        <v>159.29824695468724</v>
      </c>
      <c r="Y13" s="1">
        <v>10.282854815969637</v>
      </c>
      <c r="Z13" s="1">
        <v>0.86529005710214535</v>
      </c>
      <c r="AA13" s="1">
        <v>2.1912478538062929</v>
      </c>
      <c r="AB13" s="2">
        <v>97.694944000419184</v>
      </c>
      <c r="AC13" s="2">
        <v>60.550845720876673</v>
      </c>
      <c r="AD13" s="2">
        <v>188.41203312823887</v>
      </c>
      <c r="AE13" s="2">
        <v>213.78759457844916</v>
      </c>
      <c r="AF13" s="1">
        <v>100.13522443055356</v>
      </c>
      <c r="AG13" s="1">
        <v>100.32246613450538</v>
      </c>
      <c r="AH13" s="1">
        <f t="shared" si="0"/>
        <v>572.40043596718465</v>
      </c>
    </row>
    <row r="14" spans="1:34">
      <c r="A14" t="s">
        <v>45</v>
      </c>
      <c r="C14">
        <v>-130</v>
      </c>
      <c r="D14" s="1">
        <v>12.592954639218007</v>
      </c>
      <c r="E14" s="2">
        <v>631.0743987085375</v>
      </c>
      <c r="F14" s="1">
        <v>5.1495088856788485</v>
      </c>
      <c r="G14" s="2">
        <v>199.95652769375195</v>
      </c>
      <c r="H14" s="2">
        <v>16.224895525626032</v>
      </c>
      <c r="I14" s="2">
        <v>104.81000969514037</v>
      </c>
      <c r="J14" s="2">
        <v>85.129867963571371</v>
      </c>
      <c r="K14" s="1">
        <v>5.4130175260533049</v>
      </c>
      <c r="L14" s="1">
        <v>2.5561451178740988</v>
      </c>
      <c r="M14" s="1">
        <v>2.0065047298764607</v>
      </c>
      <c r="N14" s="1">
        <v>0.10509275857094659</v>
      </c>
      <c r="O14" s="1">
        <v>3.7014013672338089</v>
      </c>
      <c r="P14" s="1">
        <v>0.71511348641238526</v>
      </c>
      <c r="Q14" s="2">
        <v>16.377839366708518</v>
      </c>
      <c r="R14" s="2">
        <v>52.954244934512424</v>
      </c>
      <c r="S14" s="1">
        <v>0.27954626489414269</v>
      </c>
      <c r="T14" s="2">
        <v>188.80529121648442</v>
      </c>
      <c r="U14" s="2">
        <v>107.28457006794318</v>
      </c>
      <c r="V14" s="2">
        <v>267.79957987067309</v>
      </c>
      <c r="W14" s="1">
        <v>59.900121628031911</v>
      </c>
      <c r="X14" s="2">
        <v>185.05185118602714</v>
      </c>
      <c r="Y14" s="1">
        <v>9.8745819489544502</v>
      </c>
      <c r="Z14" s="1">
        <v>0.78798458183272002</v>
      </c>
      <c r="AA14" s="1">
        <v>2.8282624742536862</v>
      </c>
      <c r="AB14" s="2">
        <v>98.892476295199899</v>
      </c>
      <c r="AC14" s="2">
        <v>57.46540454956564</v>
      </c>
      <c r="AD14" s="2">
        <v>187.23948542353656</v>
      </c>
      <c r="AE14" s="2">
        <v>187.54531425428712</v>
      </c>
      <c r="AF14" s="1">
        <v>99.505989618442825</v>
      </c>
      <c r="AG14" s="1">
        <v>99.692075033605619</v>
      </c>
      <c r="AH14" s="1">
        <f t="shared" si="0"/>
        <v>565.98465429873272</v>
      </c>
    </row>
    <row r="15" spans="1:34">
      <c r="A15" t="s">
        <v>46</v>
      </c>
      <c r="C15">
        <v>-143</v>
      </c>
      <c r="D15" s="1">
        <v>12.691565418504434</v>
      </c>
      <c r="E15" s="2">
        <v>613.67903756989847</v>
      </c>
      <c r="F15" s="1">
        <v>4.7362899020429614</v>
      </c>
      <c r="G15" s="2">
        <v>238.55133623318329</v>
      </c>
      <c r="H15" s="2">
        <v>17.009419132695353</v>
      </c>
      <c r="I15" s="2">
        <v>93.020168368780503</v>
      </c>
      <c r="J15" s="2">
        <v>76.576306839837912</v>
      </c>
      <c r="K15" s="1">
        <v>5.2604448524113518</v>
      </c>
      <c r="L15" s="1">
        <v>2.5997606410554535</v>
      </c>
      <c r="M15" s="1">
        <v>1.8875848991719013</v>
      </c>
      <c r="N15" s="1">
        <v>8.8683361088786064E-2</v>
      </c>
      <c r="O15" s="1">
        <v>4.5242178008340161</v>
      </c>
      <c r="P15" s="1">
        <v>0.67678695604188366</v>
      </c>
      <c r="Q15" s="2">
        <v>17.32307581163149</v>
      </c>
      <c r="R15" s="2">
        <v>53.39181964852169</v>
      </c>
      <c r="S15" s="1">
        <v>0.26026274851528119</v>
      </c>
      <c r="T15" s="2">
        <v>156.60826049485581</v>
      </c>
      <c r="U15" s="2">
        <v>108.39206848091196</v>
      </c>
      <c r="V15" s="2">
        <v>234.56363389558953</v>
      </c>
      <c r="W15" s="1">
        <v>60.77076321824994</v>
      </c>
      <c r="X15" s="2">
        <v>172.22356503804542</v>
      </c>
      <c r="Y15" s="1">
        <v>9.8505756865239782</v>
      </c>
      <c r="Z15" s="1">
        <v>0.82825952080429321</v>
      </c>
      <c r="AA15" s="1">
        <v>2.6415822356745258</v>
      </c>
      <c r="AB15" s="2">
        <v>99.700597748903135</v>
      </c>
      <c r="AC15" s="2">
        <v>59.775027487953309</v>
      </c>
      <c r="AD15" s="2">
        <v>165.65832430719061</v>
      </c>
      <c r="AE15" s="2">
        <v>193.89861024821482</v>
      </c>
      <c r="AF15" s="1">
        <v>99.800401517886286</v>
      </c>
      <c r="AG15" s="1">
        <v>99.984250659690886</v>
      </c>
      <c r="AH15" s="1">
        <f t="shared" si="0"/>
        <v>491.86306001066487</v>
      </c>
    </row>
    <row r="16" spans="1:34">
      <c r="A16" t="s">
        <v>47</v>
      </c>
      <c r="C16">
        <v>-159</v>
      </c>
      <c r="D16" s="1">
        <v>11.915718067247134</v>
      </c>
      <c r="E16" s="2">
        <v>631.8389415693523</v>
      </c>
      <c r="F16" s="1">
        <v>4.6585954522700943</v>
      </c>
      <c r="G16" s="2">
        <v>226.08123580694019</v>
      </c>
      <c r="H16" s="2">
        <v>13.288802271311841</v>
      </c>
      <c r="I16" s="2">
        <v>87.430748249107495</v>
      </c>
      <c r="J16" s="2">
        <v>75.20560972145455</v>
      </c>
      <c r="K16" s="1">
        <v>5.00333743785463</v>
      </c>
      <c r="L16" s="1">
        <v>2.493043937157291</v>
      </c>
      <c r="M16" s="1">
        <v>1.8418404238602746</v>
      </c>
      <c r="N16" s="1">
        <v>0.12779077776743028</v>
      </c>
      <c r="O16" s="1">
        <v>4.3991409766367244</v>
      </c>
      <c r="P16" s="1">
        <v>0.75554292672061385</v>
      </c>
      <c r="Q16" s="2">
        <v>17.163883280370751</v>
      </c>
      <c r="R16" s="2">
        <v>52.136742987977321</v>
      </c>
      <c r="S16" s="1">
        <v>0.25209810930354659</v>
      </c>
      <c r="T16" s="2">
        <v>137.53381869398646</v>
      </c>
      <c r="U16" s="2">
        <v>102.96467426753048</v>
      </c>
      <c r="V16" s="2">
        <v>221.1529997446593</v>
      </c>
      <c r="W16" s="1">
        <v>61.820604591837352</v>
      </c>
      <c r="X16" s="2">
        <v>179.57911835817728</v>
      </c>
      <c r="Y16" s="1">
        <v>9.2169808624778344</v>
      </c>
      <c r="Z16" s="1">
        <v>0.81159402881605613</v>
      </c>
      <c r="AA16" s="1">
        <v>2.6250997584110234</v>
      </c>
      <c r="AB16" s="2">
        <v>94.316428730560858</v>
      </c>
      <c r="AC16" s="2">
        <v>59.493587153715275</v>
      </c>
      <c r="AD16" s="2">
        <v>146.64982561160213</v>
      </c>
      <c r="AE16" s="2">
        <v>212.60336208334482</v>
      </c>
      <c r="AF16" s="1">
        <v>99.680165752834426</v>
      </c>
      <c r="AG16" s="1">
        <v>99.863406228149358</v>
      </c>
      <c r="AH16" s="1">
        <f t="shared" si="0"/>
        <v>446.82000227615066</v>
      </c>
    </row>
    <row r="17" spans="1:41">
      <c r="A17" t="s">
        <v>48</v>
      </c>
      <c r="C17">
        <v>-176</v>
      </c>
      <c r="D17" s="1">
        <v>13.409965393018458</v>
      </c>
      <c r="E17" s="2">
        <v>582.25274214905471</v>
      </c>
      <c r="F17" s="1">
        <v>3.201151115832773</v>
      </c>
      <c r="G17" s="2">
        <v>201.18877013775278</v>
      </c>
      <c r="H17" s="2">
        <v>19.414411248486584</v>
      </c>
      <c r="I17" s="2">
        <v>84.073663008790191</v>
      </c>
      <c r="J17" s="2">
        <v>67.188379368263895</v>
      </c>
      <c r="K17" s="1">
        <v>5.7983878936764004</v>
      </c>
      <c r="L17" s="1">
        <v>2.7218996557898985</v>
      </c>
      <c r="M17" s="1">
        <v>1.8985276833283276</v>
      </c>
      <c r="N17" s="1">
        <v>0.1474750964562673</v>
      </c>
      <c r="O17" s="1">
        <v>4.4155027704997423</v>
      </c>
      <c r="P17" s="1">
        <v>0.56043430547255513</v>
      </c>
      <c r="Q17" s="2">
        <v>18.45341409783045</v>
      </c>
      <c r="R17" s="2">
        <v>56.098518500125557</v>
      </c>
      <c r="S17" s="1">
        <v>0.24964415661205677</v>
      </c>
      <c r="T17" s="2">
        <v>81.217970823140689</v>
      </c>
      <c r="U17" s="2">
        <v>118.2009857479742</v>
      </c>
      <c r="V17" s="2">
        <v>204.07071099153575</v>
      </c>
      <c r="W17" s="1">
        <v>61.811519894587633</v>
      </c>
      <c r="X17" s="2">
        <v>143.7365998188593</v>
      </c>
      <c r="Y17" s="1">
        <v>8.2416197058445633</v>
      </c>
      <c r="Z17" s="1">
        <v>0.87725298104749094</v>
      </c>
      <c r="AA17" s="1">
        <v>3.526495910493054</v>
      </c>
      <c r="AB17" s="2">
        <v>109.04332281616098</v>
      </c>
      <c r="AC17" s="2">
        <v>65.854998662222982</v>
      </c>
      <c r="AD17" s="2">
        <v>145.56330148186166</v>
      </c>
      <c r="AE17" s="2">
        <v>192.39470966183077</v>
      </c>
      <c r="AF17" s="1">
        <v>100.67625817582186</v>
      </c>
      <c r="AG17" s="1">
        <v>100.84882628494582</v>
      </c>
      <c r="AH17" s="1">
        <f t="shared" si="0"/>
        <v>378.04331468205646</v>
      </c>
    </row>
    <row r="18" spans="1:41">
      <c r="A18" t="s">
        <v>49</v>
      </c>
      <c r="C18">
        <v>-191</v>
      </c>
      <c r="D18" s="1">
        <v>13.142852294498619</v>
      </c>
      <c r="E18" s="2">
        <v>547.58840404301407</v>
      </c>
      <c r="F18" s="1">
        <v>3.9248644046001244</v>
      </c>
      <c r="G18" s="2">
        <v>242.5704997953317</v>
      </c>
      <c r="H18" s="2">
        <v>17.191945257303498</v>
      </c>
      <c r="I18" s="2">
        <v>83.478307985799205</v>
      </c>
      <c r="J18" s="2">
        <v>67.418481678223642</v>
      </c>
      <c r="K18" s="1">
        <v>5.6456805136541597</v>
      </c>
      <c r="L18" s="1">
        <v>2.6684882650847044</v>
      </c>
      <c r="M18" s="1">
        <v>1.9086902411805315</v>
      </c>
      <c r="N18" s="1">
        <v>0.15453778079615257</v>
      </c>
      <c r="O18" s="1">
        <v>3.7857555044831455</v>
      </c>
      <c r="P18" s="1">
        <v>0.59587428321760805</v>
      </c>
      <c r="Q18" s="2">
        <v>17.808009701834614</v>
      </c>
      <c r="R18" s="2">
        <v>55.993708478289825</v>
      </c>
      <c r="S18" s="1">
        <v>0.25401935932501274</v>
      </c>
      <c r="T18" s="2">
        <v>100.8379135954186</v>
      </c>
      <c r="U18" s="2">
        <v>115.28909023943427</v>
      </c>
      <c r="V18" s="2">
        <v>220.6467169571321</v>
      </c>
      <c r="W18" s="1">
        <v>61.173973086129891</v>
      </c>
      <c r="X18" s="2">
        <v>158.3910569428771</v>
      </c>
      <c r="Y18" s="1">
        <v>8.7077686709920474</v>
      </c>
      <c r="Z18" s="1">
        <v>0.84747112962406701</v>
      </c>
      <c r="AA18" s="1">
        <v>3.4956437587697717</v>
      </c>
      <c r="AB18" s="2">
        <v>104.06619153208517</v>
      </c>
      <c r="AC18" s="2">
        <v>63.215473184841933</v>
      </c>
      <c r="AD18" s="2">
        <v>150.90529348422257</v>
      </c>
      <c r="AE18" s="2">
        <v>191.62170573511801</v>
      </c>
      <c r="AF18" s="1">
        <v>100.31645135811087</v>
      </c>
      <c r="AG18" s="1">
        <v>100.49050472536639</v>
      </c>
      <c r="AH18" s="1">
        <f t="shared" si="0"/>
        <v>402.63999674366403</v>
      </c>
    </row>
    <row r="19" spans="1:41">
      <c r="A19" t="s">
        <v>50</v>
      </c>
      <c r="C19">
        <v>-205</v>
      </c>
      <c r="D19" s="1">
        <v>12.904023384901338</v>
      </c>
      <c r="E19" s="2">
        <v>622.33272569868666</v>
      </c>
      <c r="F19" s="1">
        <v>4.0270429012136626</v>
      </c>
      <c r="G19" s="2">
        <v>207.30157434399572</v>
      </c>
      <c r="H19" s="2">
        <v>17.291575925207084</v>
      </c>
      <c r="I19" s="2">
        <v>84.659264258088101</v>
      </c>
      <c r="J19" s="2">
        <v>72.174016539103548</v>
      </c>
      <c r="K19" s="1">
        <v>5.602615980449519</v>
      </c>
      <c r="L19" s="1">
        <v>2.6574005289856957</v>
      </c>
      <c r="M19" s="1">
        <v>1.9767269281884459</v>
      </c>
      <c r="N19" s="1">
        <v>0.22515366442038359</v>
      </c>
      <c r="O19" s="1">
        <v>3.9169313839126265</v>
      </c>
      <c r="P19" s="1">
        <v>0.62277369680160055</v>
      </c>
      <c r="Q19" s="2">
        <v>17.308764945111875</v>
      </c>
      <c r="R19" s="2">
        <v>55.070866112812929</v>
      </c>
      <c r="S19" s="1">
        <v>0.2629962991552095</v>
      </c>
      <c r="T19" s="2">
        <v>110.51441805920786</v>
      </c>
      <c r="U19" s="2">
        <v>112.0050972352708</v>
      </c>
      <c r="V19" s="2">
        <v>225.90407596167836</v>
      </c>
      <c r="W19" s="1">
        <v>60.946267022754739</v>
      </c>
      <c r="X19" s="2">
        <v>167.98583272963677</v>
      </c>
      <c r="Y19" s="1">
        <v>9.2716351585088361</v>
      </c>
      <c r="Z19" s="1">
        <v>0.84431962932564231</v>
      </c>
      <c r="AA19" s="1">
        <v>2.7984716824294473</v>
      </c>
      <c r="AB19" s="2">
        <v>105.11016570995449</v>
      </c>
      <c r="AC19" s="2">
        <v>61.983628166754386</v>
      </c>
      <c r="AD19" s="2">
        <v>161.84879017389125</v>
      </c>
      <c r="AE19" s="2">
        <v>195.41415236578689</v>
      </c>
      <c r="AF19" s="1">
        <v>100.06932003619623</v>
      </c>
      <c r="AG19" s="1">
        <v>100.25000026474083</v>
      </c>
      <c r="AH19" s="1">
        <f t="shared" si="0"/>
        <v>429.19648903029076</v>
      </c>
    </row>
    <row r="20" spans="1:41">
      <c r="A20" t="s">
        <v>51</v>
      </c>
      <c r="C20">
        <v>-216</v>
      </c>
      <c r="D20" s="1">
        <v>12.704779933285733</v>
      </c>
      <c r="E20" s="2">
        <v>614.62339792126897</v>
      </c>
      <c r="F20" s="1">
        <v>4.1673012562686429</v>
      </c>
      <c r="G20" s="2">
        <v>215.25087879375894</v>
      </c>
      <c r="H20" s="2">
        <v>20.872855885887304</v>
      </c>
      <c r="I20" s="2">
        <v>80.266201415646208</v>
      </c>
      <c r="J20" s="2">
        <v>72.067030122063159</v>
      </c>
      <c r="K20" s="1">
        <v>5.4309750170198159</v>
      </c>
      <c r="L20" s="1">
        <v>2.631325249369227</v>
      </c>
      <c r="M20" s="1">
        <v>1.9147527576821906</v>
      </c>
      <c r="N20" s="1">
        <v>0.17719783184238291</v>
      </c>
      <c r="O20" s="1">
        <v>3.2385439296663145</v>
      </c>
      <c r="P20" s="1">
        <v>0.64375849270052565</v>
      </c>
      <c r="Q20" s="2">
        <v>17.032818001398567</v>
      </c>
      <c r="R20" s="2">
        <v>53.350711370762653</v>
      </c>
      <c r="S20" s="1">
        <v>0.25934561939935263</v>
      </c>
      <c r="T20" s="2">
        <v>107.77995780937827</v>
      </c>
      <c r="U20" s="2">
        <v>110.41959393884275</v>
      </c>
      <c r="V20" s="2">
        <v>221.40654948738089</v>
      </c>
      <c r="W20" s="1">
        <v>61.333257545356602</v>
      </c>
      <c r="X20" s="2">
        <v>170.39267315387721</v>
      </c>
      <c r="Y20" s="1">
        <v>8.336332572214447</v>
      </c>
      <c r="Z20" s="1">
        <v>0.84017927585096996</v>
      </c>
      <c r="AA20" s="1">
        <v>1.7892502934660954</v>
      </c>
      <c r="AB20" s="2">
        <v>101.24607341516372</v>
      </c>
      <c r="AC20" s="2">
        <v>62.817444795535565</v>
      </c>
      <c r="AD20" s="2">
        <v>146.92424427767551</v>
      </c>
      <c r="AE20" s="2">
        <v>200.11583738907956</v>
      </c>
      <c r="AF20" s="1">
        <v>100.10287297877544</v>
      </c>
      <c r="AG20" s="1">
        <v>100.28162172897726</v>
      </c>
      <c r="AH20" s="1">
        <f t="shared" si="0"/>
        <v>407.03743362476314</v>
      </c>
    </row>
    <row r="21" spans="1:41">
      <c r="A21" t="s">
        <v>52</v>
      </c>
      <c r="C21">
        <v>-234</v>
      </c>
      <c r="D21" s="1">
        <v>13.14266100455535</v>
      </c>
      <c r="E21" s="2">
        <v>529.13609864932221</v>
      </c>
      <c r="F21" s="1">
        <v>3.2699364313701631</v>
      </c>
      <c r="G21" s="2">
        <v>188.10036184207351</v>
      </c>
      <c r="H21" s="2">
        <v>15.673597020076649</v>
      </c>
      <c r="I21" s="2">
        <v>75.97263595029905</v>
      </c>
      <c r="J21" s="2">
        <v>63.476921685143154</v>
      </c>
      <c r="K21" s="1">
        <v>6.1702127594918199</v>
      </c>
      <c r="L21" s="1">
        <v>2.7394170170951679</v>
      </c>
      <c r="M21" s="1">
        <v>1.907999841831941</v>
      </c>
      <c r="N21" s="1">
        <v>0.1601734629854237</v>
      </c>
      <c r="O21" s="1">
        <v>3.6169861878472451</v>
      </c>
      <c r="P21" s="1">
        <v>0.52657742591542767</v>
      </c>
      <c r="Q21" s="2">
        <v>17.974540065119729</v>
      </c>
      <c r="R21" s="2">
        <v>53.843311397555844</v>
      </c>
      <c r="S21" s="1">
        <v>0.2499546114164343</v>
      </c>
      <c r="T21" s="2">
        <v>58.383489699875355</v>
      </c>
      <c r="U21" s="2">
        <v>115.95547720897223</v>
      </c>
      <c r="V21" s="2">
        <v>194.62479803999594</v>
      </c>
      <c r="W21" s="1">
        <v>61.852381552040669</v>
      </c>
      <c r="X21" s="2">
        <v>146.05142032830602</v>
      </c>
      <c r="Y21" s="1">
        <v>9.8503852667824088</v>
      </c>
      <c r="Z21" s="1">
        <v>0.90353449600114533</v>
      </c>
      <c r="AA21" s="1">
        <v>2.9049927370822788</v>
      </c>
      <c r="AB21" s="2">
        <v>107.59720702543417</v>
      </c>
      <c r="AC21" s="2">
        <v>65.005626960840758</v>
      </c>
      <c r="AD21" s="2">
        <v>132.18333820325168</v>
      </c>
      <c r="AE21" s="2">
        <v>194.53506040065716</v>
      </c>
      <c r="AF21" s="1">
        <v>100.92284860270354</v>
      </c>
      <c r="AG21" s="1">
        <v>101.08628725394814</v>
      </c>
      <c r="AH21" s="1">
        <f t="shared" si="0"/>
        <v>330.01638553856924</v>
      </c>
    </row>
    <row r="22" spans="1:41">
      <c r="A22" t="s">
        <v>53</v>
      </c>
      <c r="C22">
        <v>-245</v>
      </c>
      <c r="D22" s="1">
        <v>12.396746941479972</v>
      </c>
      <c r="E22" s="2">
        <v>581.31250200926115</v>
      </c>
      <c r="F22" s="1">
        <v>3.8455491358433882</v>
      </c>
      <c r="G22" s="2">
        <v>201.4493940642667</v>
      </c>
      <c r="H22" s="2">
        <v>15.886312053879593</v>
      </c>
      <c r="I22" s="2">
        <v>85.996251292112376</v>
      </c>
      <c r="J22" s="2">
        <v>66.142155580884079</v>
      </c>
      <c r="K22" s="1">
        <v>5.7677930641563639</v>
      </c>
      <c r="L22" s="1">
        <v>2.5796976945860615</v>
      </c>
      <c r="M22" s="1">
        <v>1.9477769422260192</v>
      </c>
      <c r="N22" s="1">
        <v>0.1495005966318543</v>
      </c>
      <c r="O22" s="1">
        <v>3.7466143638178786</v>
      </c>
      <c r="P22" s="1">
        <v>0.68437636671013025</v>
      </c>
      <c r="Q22" s="2">
        <v>17.327592933577083</v>
      </c>
      <c r="R22" s="2">
        <v>53.208463490662112</v>
      </c>
      <c r="S22" s="1">
        <v>0.25934297522243444</v>
      </c>
      <c r="T22" s="2">
        <v>65.117271952423224</v>
      </c>
      <c r="U22" s="2">
        <v>106.93358874764074</v>
      </c>
      <c r="V22" s="2">
        <v>226.93052287143325</v>
      </c>
      <c r="W22" s="1">
        <v>61.841897249906864</v>
      </c>
      <c r="X22" s="2">
        <v>163.42866887113459</v>
      </c>
      <c r="Y22" s="1">
        <v>9.2737062699904307</v>
      </c>
      <c r="Z22" s="1">
        <v>0.85283469590562877</v>
      </c>
      <c r="AA22" s="1">
        <v>1.5913645210227634</v>
      </c>
      <c r="AB22" s="2">
        <v>100.52258998349356</v>
      </c>
      <c r="AC22" s="2">
        <v>62.282798460863056</v>
      </c>
      <c r="AD22" s="2">
        <v>126.08131376721468</v>
      </c>
      <c r="AE22" s="2">
        <v>213.53133863346338</v>
      </c>
      <c r="AF22" s="1">
        <v>100.32551566266871</v>
      </c>
      <c r="AG22" s="1">
        <v>100.49774489132523</v>
      </c>
      <c r="AH22" s="1">
        <f t="shared" si="0"/>
        <v>343.33699259263437</v>
      </c>
    </row>
    <row r="23" spans="1:41">
      <c r="A23" t="s">
        <v>54</v>
      </c>
      <c r="C23">
        <v>-257</v>
      </c>
      <c r="D23" s="1">
        <v>12.605265734530827</v>
      </c>
      <c r="E23" s="2">
        <v>591.67768145911077</v>
      </c>
      <c r="F23" s="1">
        <v>3.4528065392963478</v>
      </c>
      <c r="G23" s="2">
        <v>222.66426945427133</v>
      </c>
      <c r="H23" s="2">
        <v>19.144995551062895</v>
      </c>
      <c r="I23" s="2">
        <v>74.760111743469778</v>
      </c>
      <c r="J23" s="2">
        <v>63.666894473217056</v>
      </c>
      <c r="K23" s="1">
        <v>5.6057063472039248</v>
      </c>
      <c r="L23" s="1">
        <v>2.6281926716241495</v>
      </c>
      <c r="M23" s="1">
        <v>1.9205686532734085</v>
      </c>
      <c r="N23" s="1">
        <v>0.14555166945420769</v>
      </c>
      <c r="O23" s="1">
        <v>4.0562816730810569</v>
      </c>
      <c r="P23" s="1">
        <v>0.62010573545199354</v>
      </c>
      <c r="Q23" s="2">
        <v>18.456828079508629</v>
      </c>
      <c r="R23" s="2">
        <v>53.608865223941869</v>
      </c>
      <c r="S23" s="1">
        <v>0.2632015960936821</v>
      </c>
      <c r="T23" s="2">
        <v>69.296260063342274</v>
      </c>
      <c r="U23" s="2">
        <v>109.14516726072706</v>
      </c>
      <c r="V23" s="2">
        <v>217.26941086901411</v>
      </c>
      <c r="W23" s="1">
        <v>62.370744464696855</v>
      </c>
      <c r="X23" s="2">
        <v>153.07564702923483</v>
      </c>
      <c r="Y23" s="1">
        <v>9.8889809573924037</v>
      </c>
      <c r="Z23" s="1">
        <v>0.86220908113130212</v>
      </c>
      <c r="AA23" s="1">
        <v>3.2358395966166271</v>
      </c>
      <c r="AB23" s="2">
        <v>103.01596293779863</v>
      </c>
      <c r="AC23" s="2">
        <v>63.627708576385629</v>
      </c>
      <c r="AD23" s="2">
        <v>130.53307465259192</v>
      </c>
      <c r="AE23" s="2">
        <v>215.21859542877556</v>
      </c>
      <c r="AF23" s="1">
        <v>100.47435249275669</v>
      </c>
      <c r="AG23" s="1">
        <v>100.64880911428097</v>
      </c>
      <c r="AH23" s="1">
        <f t="shared" si="0"/>
        <v>338.25634093262101</v>
      </c>
    </row>
    <row r="24" spans="1:41">
      <c r="A24" t="s">
        <v>55</v>
      </c>
      <c r="C24">
        <v>-274</v>
      </c>
      <c r="D24" s="1">
        <v>12.515114959007715</v>
      </c>
      <c r="E24" s="2">
        <v>577.95509429062122</v>
      </c>
      <c r="F24" s="1">
        <v>4.0350601232893171</v>
      </c>
      <c r="G24" s="2">
        <v>197.97849551536694</v>
      </c>
      <c r="H24" s="2">
        <v>14.257405465600309</v>
      </c>
      <c r="I24" s="2">
        <v>69.284517473583279</v>
      </c>
      <c r="J24" s="2">
        <v>54.950738918009336</v>
      </c>
      <c r="K24" s="1">
        <v>4.4296681203915682</v>
      </c>
      <c r="L24" s="1">
        <v>2.5905830603703262</v>
      </c>
      <c r="M24" s="1">
        <v>1.9727915588429092</v>
      </c>
      <c r="N24" s="1">
        <v>7.5192523135678882E-2</v>
      </c>
      <c r="O24" s="1">
        <v>3.8616834672339713</v>
      </c>
      <c r="P24" s="1">
        <v>0.71503173526343333</v>
      </c>
      <c r="Q24" s="2">
        <v>18.136981581290403</v>
      </c>
      <c r="R24" s="2">
        <v>54.330806773452075</v>
      </c>
      <c r="S24" s="1">
        <v>0.24122044646006127</v>
      </c>
      <c r="T24" s="2">
        <v>68.282350192383873</v>
      </c>
      <c r="U24" s="2">
        <v>107.47347910657001</v>
      </c>
      <c r="V24" s="2">
        <v>317.42071919675425</v>
      </c>
      <c r="W24" s="1">
        <v>62.519002963969285</v>
      </c>
      <c r="X24" s="2">
        <v>168.79012756458735</v>
      </c>
      <c r="Y24" s="1">
        <v>8.3583319514332821</v>
      </c>
      <c r="Z24" s="1">
        <v>0.81288502046049727</v>
      </c>
      <c r="AA24" s="1">
        <v>4.770104013688198</v>
      </c>
      <c r="AB24" s="2">
        <v>97.556795480313042</v>
      </c>
      <c r="AC24" s="2">
        <v>64.235120035764055</v>
      </c>
      <c r="AD24" s="2">
        <v>135.83744345992781</v>
      </c>
      <c r="AE24" s="2">
        <v>224.70868810630333</v>
      </c>
      <c r="AF24" s="1">
        <v>99.906550511190801</v>
      </c>
      <c r="AG24" s="1">
        <v>100.07812657312914</v>
      </c>
      <c r="AH24" s="1">
        <f t="shared" si="0"/>
        <v>328.35505004390427</v>
      </c>
    </row>
    <row r="25" spans="1:41">
      <c r="A25" t="s">
        <v>56</v>
      </c>
      <c r="C25">
        <v>-288</v>
      </c>
      <c r="D25" s="1">
        <v>13.030709265144111</v>
      </c>
      <c r="E25" s="2">
        <v>617.15405223508606</v>
      </c>
      <c r="F25" s="1">
        <v>3.7684061729391791</v>
      </c>
      <c r="G25" s="2">
        <v>213.22988128394232</v>
      </c>
      <c r="H25" s="2">
        <v>16.482882037496779</v>
      </c>
      <c r="I25" s="2">
        <v>84.633835848504035</v>
      </c>
      <c r="J25" s="2">
        <v>60.96633687595974</v>
      </c>
      <c r="K25" s="1">
        <v>4.8271108113633376</v>
      </c>
      <c r="L25" s="1">
        <v>2.6664328298825684</v>
      </c>
      <c r="M25" s="1">
        <v>1.9769604825030491</v>
      </c>
      <c r="N25" s="1">
        <v>8.3960161830524682E-2</v>
      </c>
      <c r="O25" s="1">
        <v>5.2439489196351854</v>
      </c>
      <c r="P25" s="1">
        <v>0.65552034941995185</v>
      </c>
      <c r="Q25" s="2">
        <v>17.773701327006016</v>
      </c>
      <c r="R25" s="2">
        <v>55.373757807379391</v>
      </c>
      <c r="S25" s="1">
        <v>0.23313219238484043</v>
      </c>
      <c r="T25" s="2">
        <v>65.999979845383066</v>
      </c>
      <c r="U25" s="2">
        <v>111.18607939184332</v>
      </c>
      <c r="V25" s="2">
        <v>420.73964207412047</v>
      </c>
      <c r="W25" s="1">
        <v>61.985745613520635</v>
      </c>
      <c r="X25" s="2">
        <v>161.55736939257224</v>
      </c>
      <c r="Y25" s="1">
        <v>8.1528319399906088</v>
      </c>
      <c r="Z25" s="1">
        <v>0.83987747042220018</v>
      </c>
      <c r="AA25" s="1">
        <v>3.2302150638720954</v>
      </c>
      <c r="AB25" s="2">
        <v>103.04836891870877</v>
      </c>
      <c r="AC25" s="2">
        <v>64.692376377560308</v>
      </c>
      <c r="AD25" s="2">
        <v>143.32825963740146</v>
      </c>
      <c r="AE25" s="2">
        <v>212.03402759438532</v>
      </c>
      <c r="AF25" s="1">
        <v>100.06785534941039</v>
      </c>
      <c r="AG25" s="1">
        <v>100.24670110775834</v>
      </c>
      <c r="AH25" s="1">
        <f t="shared" si="0"/>
        <v>354.9284122072483</v>
      </c>
    </row>
    <row r="26" spans="1:41">
      <c r="A26" t="s">
        <v>67</v>
      </c>
    </row>
    <row r="27" spans="1:41">
      <c r="A27" t="s">
        <v>57</v>
      </c>
      <c r="B27" t="s">
        <v>58</v>
      </c>
      <c r="C27" t="s">
        <v>61</v>
      </c>
      <c r="E27" t="s">
        <v>6</v>
      </c>
      <c r="H27" t="s">
        <v>9</v>
      </c>
      <c r="I27" t="s">
        <v>10</v>
      </c>
      <c r="J27" t="s">
        <v>11</v>
      </c>
      <c r="O27" t="s">
        <v>16</v>
      </c>
      <c r="Q27" t="s">
        <v>18</v>
      </c>
      <c r="R27" t="s">
        <v>19</v>
      </c>
      <c r="T27" t="s">
        <v>21</v>
      </c>
      <c r="U27" t="s">
        <v>22</v>
      </c>
      <c r="X27" t="s">
        <v>25</v>
      </c>
      <c r="Y27" t="s">
        <v>26</v>
      </c>
      <c r="Z27" t="s">
        <v>59</v>
      </c>
      <c r="AA27" t="s">
        <v>28</v>
      </c>
      <c r="AB27" t="s">
        <v>29</v>
      </c>
      <c r="AC27" t="s">
        <v>30</v>
      </c>
      <c r="AD27" t="s">
        <v>31</v>
      </c>
      <c r="AE27" t="s">
        <v>32</v>
      </c>
      <c r="AH27" t="s">
        <v>63</v>
      </c>
      <c r="AO27" s="3"/>
    </row>
    <row r="28" spans="1:41">
      <c r="B28" t="s">
        <v>60</v>
      </c>
      <c r="C28">
        <v>-12.7</v>
      </c>
      <c r="D28" s="2"/>
      <c r="E28">
        <v>326.10000000000002</v>
      </c>
      <c r="H28">
        <v>13</v>
      </c>
      <c r="I28">
        <v>101.6</v>
      </c>
      <c r="J28">
        <v>35.5</v>
      </c>
      <c r="O28">
        <v>6.3</v>
      </c>
      <c r="Q28">
        <v>15.2</v>
      </c>
      <c r="R28">
        <v>52</v>
      </c>
      <c r="T28">
        <v>34.9</v>
      </c>
      <c r="U28">
        <v>98.4</v>
      </c>
      <c r="X28">
        <v>200.7</v>
      </c>
      <c r="Y28">
        <v>9.4</v>
      </c>
      <c r="Z28">
        <v>0.8</v>
      </c>
      <c r="AA28">
        <v>6.6</v>
      </c>
      <c r="AB28">
        <v>101.5</v>
      </c>
      <c r="AC28">
        <v>30.3</v>
      </c>
      <c r="AD28">
        <v>109.2</v>
      </c>
      <c r="AE28">
        <v>196.7</v>
      </c>
      <c r="AH28" s="2">
        <f t="shared" ref="AH28:AH32" si="1">I28+J28+T28+AD28</f>
        <v>281.2</v>
      </c>
    </row>
    <row r="29" spans="1:41">
      <c r="B29" s="4" t="s">
        <v>62</v>
      </c>
      <c r="C29">
        <v>-38.1</v>
      </c>
      <c r="D29" s="2"/>
      <c r="E29">
        <v>530.20000000000005</v>
      </c>
      <c r="H29">
        <v>12.8</v>
      </c>
      <c r="I29">
        <v>105</v>
      </c>
      <c r="J29">
        <v>92.9</v>
      </c>
      <c r="O29">
        <v>4.5</v>
      </c>
      <c r="Q29">
        <v>18.7</v>
      </c>
      <c r="R29">
        <v>53.2</v>
      </c>
      <c r="T29">
        <v>197.7</v>
      </c>
      <c r="U29">
        <v>116.9</v>
      </c>
      <c r="X29">
        <v>173.1</v>
      </c>
      <c r="Y29">
        <v>11</v>
      </c>
      <c r="Z29">
        <v>0.9</v>
      </c>
      <c r="AA29">
        <v>4.3</v>
      </c>
      <c r="AB29">
        <v>109.6</v>
      </c>
      <c r="AC29">
        <v>28.4</v>
      </c>
      <c r="AD29">
        <v>290.10000000000002</v>
      </c>
      <c r="AE29">
        <v>179.6</v>
      </c>
      <c r="AH29" s="2">
        <f t="shared" si="1"/>
        <v>685.7</v>
      </c>
    </row>
    <row r="30" spans="1:41">
      <c r="B30">
        <v>28</v>
      </c>
      <c r="C30">
        <v>-71.12</v>
      </c>
      <c r="D30" s="2"/>
      <c r="E30">
        <v>446.4</v>
      </c>
      <c r="H30">
        <v>10.4</v>
      </c>
      <c r="I30">
        <v>107</v>
      </c>
      <c r="J30">
        <v>89.9</v>
      </c>
      <c r="O30">
        <v>5.5</v>
      </c>
      <c r="Q30">
        <v>18.100000000000001</v>
      </c>
      <c r="R30">
        <v>52.3</v>
      </c>
      <c r="T30">
        <v>193.7</v>
      </c>
      <c r="U30">
        <v>110.4</v>
      </c>
      <c r="X30">
        <v>172.1</v>
      </c>
      <c r="Y30">
        <v>10.5</v>
      </c>
      <c r="Z30">
        <v>0.9</v>
      </c>
      <c r="AA30">
        <v>5.6</v>
      </c>
      <c r="AB30">
        <v>112.4</v>
      </c>
      <c r="AC30">
        <v>28.8</v>
      </c>
      <c r="AD30">
        <v>251.7</v>
      </c>
      <c r="AE30">
        <v>200.9</v>
      </c>
      <c r="AH30" s="2">
        <f t="shared" si="1"/>
        <v>642.29999999999995</v>
      </c>
    </row>
    <row r="31" spans="1:41">
      <c r="B31">
        <v>36</v>
      </c>
      <c r="C31">
        <v>-91.44</v>
      </c>
      <c r="D31" s="2"/>
      <c r="E31">
        <v>617.1</v>
      </c>
      <c r="H31">
        <v>15.3</v>
      </c>
      <c r="I31">
        <v>104.2</v>
      </c>
      <c r="J31">
        <v>71.5</v>
      </c>
      <c r="O31">
        <v>5.4</v>
      </c>
      <c r="Q31">
        <v>18.899999999999999</v>
      </c>
      <c r="R31">
        <v>54.1</v>
      </c>
      <c r="T31">
        <v>218.8</v>
      </c>
      <c r="U31">
        <v>113.3</v>
      </c>
      <c r="X31">
        <v>174.1</v>
      </c>
      <c r="Y31">
        <v>10.6</v>
      </c>
      <c r="Z31">
        <v>0.9</v>
      </c>
      <c r="AA31">
        <v>4.9000000000000004</v>
      </c>
      <c r="AB31">
        <v>104.2</v>
      </c>
      <c r="AC31">
        <v>28.4</v>
      </c>
      <c r="AD31">
        <v>206.9</v>
      </c>
      <c r="AE31">
        <v>206.6</v>
      </c>
      <c r="AH31" s="2">
        <f t="shared" si="1"/>
        <v>601.4</v>
      </c>
    </row>
    <row r="32" spans="1:41">
      <c r="B32">
        <v>48</v>
      </c>
      <c r="C32">
        <v>-121.92</v>
      </c>
      <c r="D32" s="2"/>
      <c r="E32">
        <v>632.70000000000005</v>
      </c>
      <c r="H32">
        <v>13.2</v>
      </c>
      <c r="I32">
        <v>94.2</v>
      </c>
      <c r="J32">
        <v>61.4</v>
      </c>
      <c r="O32">
        <v>5.4</v>
      </c>
      <c r="Q32">
        <v>19.100000000000001</v>
      </c>
      <c r="R32">
        <v>53</v>
      </c>
      <c r="T32">
        <v>196.6</v>
      </c>
      <c r="U32">
        <v>109.6</v>
      </c>
      <c r="X32">
        <v>178.9</v>
      </c>
      <c r="Y32">
        <v>9.5</v>
      </c>
      <c r="Z32">
        <v>0.9</v>
      </c>
      <c r="AA32">
        <v>2.1</v>
      </c>
      <c r="AB32">
        <v>99.6</v>
      </c>
      <c r="AC32">
        <v>29.6</v>
      </c>
      <c r="AD32">
        <v>178.1</v>
      </c>
      <c r="AE32">
        <v>210.2</v>
      </c>
      <c r="AH32" s="2">
        <f t="shared" si="1"/>
        <v>530.29999999999995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62"/>
  <sheetViews>
    <sheetView workbookViewId="0"/>
  </sheetViews>
  <sheetFormatPr defaultRowHeight="15"/>
  <cols>
    <col min="8" max="8" width="9.28515625" bestFit="1" customWidth="1"/>
    <col min="9" max="9" width="9.5703125" bestFit="1" customWidth="1"/>
    <col min="10" max="10" width="9.28515625" bestFit="1" customWidth="1"/>
    <col min="11" max="11" width="9.5703125" bestFit="1" customWidth="1"/>
    <col min="12" max="23" width="9.28515625" bestFit="1" customWidth="1"/>
    <col min="24" max="26" width="9.5703125" bestFit="1" customWidth="1"/>
    <col min="27" max="27" width="9.28515625" bestFit="1" customWidth="1"/>
    <col min="28" max="28" width="9.5703125" bestFit="1" customWidth="1"/>
    <col min="29" max="31" width="9.28515625" bestFit="1" customWidth="1"/>
    <col min="32" max="32" width="9.5703125" bestFit="1" customWidth="1"/>
    <col min="33" max="33" width="9.28515625" bestFit="1" customWidth="1"/>
    <col min="34" max="37" width="9.5703125" bestFit="1" customWidth="1"/>
  </cols>
  <sheetData>
    <row r="1" spans="1:42">
      <c r="D1" s="5"/>
      <c r="E1" s="5"/>
      <c r="H1" t="s">
        <v>2</v>
      </c>
      <c r="I1" t="s">
        <v>1</v>
      </c>
      <c r="J1" t="s">
        <v>2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2</v>
      </c>
      <c r="Q1" t="s">
        <v>2</v>
      </c>
      <c r="R1" t="s">
        <v>2</v>
      </c>
      <c r="S1" t="s">
        <v>1</v>
      </c>
      <c r="T1" t="s">
        <v>2</v>
      </c>
      <c r="U1" t="s">
        <v>1</v>
      </c>
      <c r="V1" t="s">
        <v>1</v>
      </c>
      <c r="W1" t="s">
        <v>2</v>
      </c>
      <c r="X1" t="s">
        <v>1</v>
      </c>
      <c r="Y1" t="s">
        <v>1</v>
      </c>
      <c r="Z1" t="s">
        <v>1</v>
      </c>
      <c r="AA1" t="s">
        <v>2</v>
      </c>
      <c r="AB1" t="s">
        <v>1</v>
      </c>
      <c r="AC1" t="s">
        <v>1</v>
      </c>
      <c r="AD1" t="s">
        <v>2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3</v>
      </c>
    </row>
    <row r="2" spans="1:42" ht="30.75" thickBot="1">
      <c r="B2" s="6" t="s">
        <v>64</v>
      </c>
      <c r="C2" s="6"/>
      <c r="D2" s="6"/>
      <c r="E2" s="6"/>
      <c r="F2" s="6"/>
      <c r="G2" s="6" t="s">
        <v>68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7" t="s">
        <v>63</v>
      </c>
      <c r="AL2" s="6" t="s">
        <v>61</v>
      </c>
      <c r="AM2" s="6" t="s">
        <v>69</v>
      </c>
      <c r="AN2" s="6" t="s">
        <v>70</v>
      </c>
      <c r="AO2" s="6" t="s">
        <v>71</v>
      </c>
      <c r="AP2" s="6" t="s">
        <v>72</v>
      </c>
    </row>
    <row r="3" spans="1:42" ht="15.75" thickTop="1">
      <c r="B3" t="s">
        <v>73</v>
      </c>
      <c r="C3" t="s">
        <v>74</v>
      </c>
      <c r="G3">
        <v>6.35</v>
      </c>
      <c r="H3" s="1">
        <v>6.8498027177596166</v>
      </c>
      <c r="I3" s="2">
        <v>507.54443367557752</v>
      </c>
      <c r="J3" s="1">
        <v>7.6029188891356307</v>
      </c>
      <c r="K3" s="2">
        <v>63.448402633508223</v>
      </c>
      <c r="L3" s="2">
        <v>6.4351586532331284</v>
      </c>
      <c r="M3" s="2">
        <v>51.02174433066844</v>
      </c>
      <c r="N3" s="2">
        <v>69.750074741786435</v>
      </c>
      <c r="O3" s="1">
        <v>2.4374622598692488</v>
      </c>
      <c r="P3" s="1">
        <v>1.3393223537610865</v>
      </c>
      <c r="Q3" s="1">
        <v>1.7271906275882489</v>
      </c>
      <c r="R3" s="1">
        <v>3.4381411267946534E-2</v>
      </c>
      <c r="S3" s="1">
        <v>8.730225727621983</v>
      </c>
      <c r="T3" s="1">
        <v>0.72683601978260537</v>
      </c>
      <c r="U3" s="1">
        <v>11.265453243193404</v>
      </c>
      <c r="V3" s="8">
        <v>38.904216131952673</v>
      </c>
      <c r="W3" s="1">
        <v>0.21539941829392847</v>
      </c>
      <c r="X3" s="2">
        <v>12.494157010416011</v>
      </c>
      <c r="Y3" s="2">
        <v>45.13560848603278</v>
      </c>
      <c r="Z3" s="2">
        <v>269.82349104384923</v>
      </c>
      <c r="AA3" s="8">
        <v>65.607359542892453</v>
      </c>
      <c r="AB3" s="2">
        <v>231.31225454877773</v>
      </c>
      <c r="AC3" s="8">
        <v>6.6631596718017363</v>
      </c>
      <c r="AD3" s="1">
        <v>0.43875734416782042</v>
      </c>
      <c r="AE3" s="1">
        <v>2.0350450540437235</v>
      </c>
      <c r="AF3" s="2">
        <v>51.139236048949414</v>
      </c>
      <c r="AG3" s="2">
        <v>36.580825829911376</v>
      </c>
      <c r="AH3" s="2">
        <v>62.756664266381733</v>
      </c>
      <c r="AI3" s="2">
        <v>398.08663351080855</v>
      </c>
      <c r="AJ3" s="1">
        <v>93.32943058451859</v>
      </c>
      <c r="AK3" s="2">
        <f>M3+N3+AH3+X3</f>
        <v>196.02264034925264</v>
      </c>
      <c r="AM3" s="9">
        <f t="shared" ref="AM3:AM4" si="0">U3/AG3</f>
        <v>0.30796060470515346</v>
      </c>
      <c r="AN3" s="9">
        <f t="shared" ref="AN3:AN4" si="1">AI3/AD3/10000</f>
        <v>9.0730477518467301E-2</v>
      </c>
      <c r="AO3" s="9">
        <f t="shared" ref="AO3:AP8" si="2">LOG(AM3)</f>
        <v>-0.5115048362704876</v>
      </c>
      <c r="AP3" s="9">
        <f t="shared" si="2"/>
        <v>-1.0422468034058727</v>
      </c>
    </row>
    <row r="4" spans="1:42">
      <c r="B4" t="s">
        <v>75</v>
      </c>
      <c r="C4" t="s">
        <v>76</v>
      </c>
      <c r="G4">
        <v>9.07</v>
      </c>
      <c r="H4" s="1">
        <v>13.001443468666332</v>
      </c>
      <c r="I4" s="2">
        <v>564.34238516351047</v>
      </c>
      <c r="J4" s="1">
        <v>4.9813577372568334</v>
      </c>
      <c r="K4" s="2">
        <v>41.011171998283046</v>
      </c>
      <c r="L4" s="2">
        <v>13.18611219807137</v>
      </c>
      <c r="M4" s="2">
        <v>69.833941587805867</v>
      </c>
      <c r="N4" s="2">
        <v>69.692077053677224</v>
      </c>
      <c r="O4" s="1">
        <v>7.3602871311640099</v>
      </c>
      <c r="P4" s="1">
        <v>2.5452675563546641</v>
      </c>
      <c r="Q4" s="1">
        <v>2.3509582034156864</v>
      </c>
      <c r="R4" s="1">
        <v>9.0199289346280617E-2</v>
      </c>
      <c r="S4" s="1">
        <v>7.5619312454600047</v>
      </c>
      <c r="T4" s="1">
        <v>0.45141723040821297</v>
      </c>
      <c r="U4" s="1">
        <v>16.763126388746766</v>
      </c>
      <c r="V4" s="8">
        <v>50.683017062585762</v>
      </c>
      <c r="W4" s="1">
        <v>0.15970149183414445</v>
      </c>
      <c r="X4" s="2">
        <v>13.679987314549537</v>
      </c>
      <c r="Y4" s="2">
        <v>104.62332548394198</v>
      </c>
      <c r="Z4" s="2">
        <v>230.25239767419674</v>
      </c>
      <c r="AA4" s="8">
        <v>58.804303471731828</v>
      </c>
      <c r="AB4" s="2">
        <v>146.69851235571383</v>
      </c>
      <c r="AC4" s="8">
        <v>10.276400193892027</v>
      </c>
      <c r="AD4" s="1">
        <v>0.88303468188191681</v>
      </c>
      <c r="AE4" s="1">
        <v>3.6980661515538951</v>
      </c>
      <c r="AF4" s="2">
        <v>121.51130836070824</v>
      </c>
      <c r="AG4" s="2">
        <v>60.348217570335628</v>
      </c>
      <c r="AH4" s="2">
        <v>94.870890220114035</v>
      </c>
      <c r="AI4" s="2">
        <v>220.23651955736571</v>
      </c>
      <c r="AJ4" s="1">
        <v>99.697970262059926</v>
      </c>
      <c r="AK4" s="2">
        <f>M4+N4+AH4+X4</f>
        <v>248.07689617614668</v>
      </c>
      <c r="AM4" s="9">
        <f t="shared" si="0"/>
        <v>0.27777334714499902</v>
      </c>
      <c r="AN4" s="9">
        <f t="shared" si="1"/>
        <v>2.4940868583779668E-2</v>
      </c>
      <c r="AO4" s="9">
        <f t="shared" si="2"/>
        <v>-0.55630942794025429</v>
      </c>
      <c r="AP4" s="9">
        <f t="shared" si="2"/>
        <v>-1.6030884259747975</v>
      </c>
    </row>
    <row r="5" spans="1:42">
      <c r="B5" t="s">
        <v>77</v>
      </c>
      <c r="C5" t="s">
        <v>78</v>
      </c>
      <c r="H5" s="1"/>
      <c r="I5" s="2"/>
      <c r="J5" s="1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8"/>
      <c r="W5" s="1"/>
      <c r="X5" s="2"/>
      <c r="Y5" s="2"/>
      <c r="Z5" s="2"/>
      <c r="AA5" s="8"/>
      <c r="AB5" s="2"/>
      <c r="AC5" s="8"/>
      <c r="AD5" s="1"/>
      <c r="AE5" s="1"/>
      <c r="AF5" s="2"/>
      <c r="AG5" s="2"/>
      <c r="AH5" s="2"/>
      <c r="AI5" s="2"/>
      <c r="AJ5" s="1"/>
      <c r="AK5" s="2"/>
      <c r="AM5" s="9"/>
      <c r="AN5" s="9">
        <v>3.3192654028436019E-2</v>
      </c>
      <c r="AO5" s="9"/>
      <c r="AP5" s="9">
        <f t="shared" si="2"/>
        <v>-1.4789580207513182</v>
      </c>
    </row>
    <row r="6" spans="1:42">
      <c r="B6" t="s">
        <v>77</v>
      </c>
      <c r="C6" t="s">
        <v>78</v>
      </c>
      <c r="H6" s="1"/>
      <c r="I6" s="2"/>
      <c r="J6" s="1"/>
      <c r="K6" s="2"/>
      <c r="L6" s="2"/>
      <c r="M6" s="2"/>
      <c r="N6" s="2"/>
      <c r="O6" s="1"/>
      <c r="P6" s="1"/>
      <c r="Q6" s="1"/>
      <c r="R6" s="1"/>
      <c r="S6" s="1"/>
      <c r="T6" s="1"/>
      <c r="U6" s="1"/>
      <c r="V6" s="8"/>
      <c r="W6" s="1"/>
      <c r="X6" s="2"/>
      <c r="Y6" s="2"/>
      <c r="Z6" s="2"/>
      <c r="AA6" s="8"/>
      <c r="AB6" s="2"/>
      <c r="AC6" s="8"/>
      <c r="AD6" s="1"/>
      <c r="AE6" s="1"/>
      <c r="AF6" s="2"/>
      <c r="AG6" s="2"/>
      <c r="AH6" s="2"/>
      <c r="AI6" s="2"/>
      <c r="AJ6" s="1"/>
      <c r="AK6" s="2"/>
      <c r="AM6" s="9"/>
      <c r="AN6" s="9">
        <v>2.1600149476831088E-2</v>
      </c>
      <c r="AO6" s="9"/>
      <c r="AP6" s="9">
        <f t="shared" si="2"/>
        <v>-1.6655432434445183</v>
      </c>
    </row>
    <row r="7" spans="1:42">
      <c r="B7" t="s">
        <v>77</v>
      </c>
      <c r="C7" t="s">
        <v>78</v>
      </c>
      <c r="H7" s="1"/>
      <c r="I7" s="2"/>
      <c r="J7" s="1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8"/>
      <c r="W7" s="1"/>
      <c r="X7" s="2"/>
      <c r="Y7" s="2"/>
      <c r="Z7" s="2"/>
      <c r="AA7" s="8"/>
      <c r="AB7" s="2"/>
      <c r="AC7" s="8"/>
      <c r="AD7" s="1"/>
      <c r="AE7" s="1"/>
      <c r="AF7" s="2"/>
      <c r="AG7" s="2"/>
      <c r="AH7" s="2"/>
      <c r="AI7" s="2"/>
      <c r="AJ7" s="1"/>
      <c r="AK7" s="2"/>
      <c r="AM7" s="9"/>
      <c r="AN7" s="9">
        <v>2.4787654320987652E-2</v>
      </c>
      <c r="AO7" s="9"/>
      <c r="AP7" s="9">
        <f t="shared" si="2"/>
        <v>-1.6057645689825157</v>
      </c>
    </row>
    <row r="8" spans="1:42">
      <c r="B8" t="s">
        <v>79</v>
      </c>
      <c r="H8" s="1"/>
      <c r="I8" s="2"/>
      <c r="J8" s="1"/>
      <c r="K8" s="2"/>
      <c r="L8" s="2"/>
      <c r="M8" s="2"/>
      <c r="N8" s="2"/>
      <c r="O8" s="1"/>
      <c r="P8" s="1"/>
      <c r="Q8" s="1"/>
      <c r="R8" s="1"/>
      <c r="S8" s="1"/>
      <c r="T8" s="1"/>
      <c r="U8" s="1"/>
      <c r="V8" s="8"/>
      <c r="W8" s="1"/>
      <c r="X8" s="2"/>
      <c r="Y8" s="2"/>
      <c r="Z8" s="2"/>
      <c r="AA8" s="8"/>
      <c r="AB8" s="2"/>
      <c r="AC8" s="8"/>
      <c r="AD8" s="1"/>
      <c r="AE8" s="1"/>
      <c r="AF8" s="2"/>
      <c r="AG8" s="2"/>
      <c r="AH8" s="2"/>
      <c r="AI8" s="2"/>
      <c r="AJ8" s="1"/>
      <c r="AK8" s="2"/>
      <c r="AM8" s="9"/>
      <c r="AN8" s="9">
        <f>AVERAGE(AN4:AN7)</f>
        <v>2.6130331602508605E-2</v>
      </c>
      <c r="AO8" s="9"/>
      <c r="AP8" s="9">
        <f t="shared" si="2"/>
        <v>-1.5828550788977842</v>
      </c>
    </row>
    <row r="9" spans="1:42">
      <c r="H9" s="1"/>
      <c r="I9" s="2"/>
      <c r="J9" s="1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8"/>
      <c r="W9" s="1"/>
      <c r="X9" s="2"/>
      <c r="Y9" s="2"/>
      <c r="Z9" s="2"/>
      <c r="AA9" s="8"/>
      <c r="AB9" s="2"/>
      <c r="AC9" s="8"/>
      <c r="AD9" s="1"/>
      <c r="AE9" s="1"/>
      <c r="AF9" s="2"/>
      <c r="AG9" s="2"/>
      <c r="AH9" s="2"/>
      <c r="AI9" s="2"/>
      <c r="AJ9" s="1"/>
      <c r="AK9" s="2"/>
      <c r="AM9" s="9"/>
      <c r="AN9" s="9"/>
      <c r="AO9" s="9"/>
      <c r="AP9" s="9"/>
    </row>
    <row r="10" spans="1:42" ht="30.75" thickBot="1">
      <c r="B10" t="s">
        <v>80</v>
      </c>
      <c r="D10" t="s">
        <v>81</v>
      </c>
      <c r="E10" t="s">
        <v>61</v>
      </c>
      <c r="G10" s="6" t="s">
        <v>68</v>
      </c>
      <c r="H10" s="6" t="s">
        <v>5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6" t="s">
        <v>24</v>
      </c>
      <c r="AB10" s="6" t="s">
        <v>25</v>
      </c>
      <c r="AC10" s="6" t="s">
        <v>26</v>
      </c>
      <c r="AD10" s="6" t="s">
        <v>27</v>
      </c>
      <c r="AE10" s="6" t="s">
        <v>28</v>
      </c>
      <c r="AF10" s="6" t="s">
        <v>29</v>
      </c>
      <c r="AG10" s="6" t="s">
        <v>30</v>
      </c>
      <c r="AH10" s="6" t="s">
        <v>31</v>
      </c>
      <c r="AI10" s="6" t="s">
        <v>32</v>
      </c>
      <c r="AJ10" s="6" t="s">
        <v>33</v>
      </c>
      <c r="AK10" s="7" t="s">
        <v>63</v>
      </c>
      <c r="AL10" s="6" t="s">
        <v>61</v>
      </c>
      <c r="AM10" s="6" t="s">
        <v>69</v>
      </c>
      <c r="AN10" s="6" t="s">
        <v>70</v>
      </c>
      <c r="AO10" s="6" t="s">
        <v>71</v>
      </c>
      <c r="AP10" s="6" t="s">
        <v>72</v>
      </c>
    </row>
    <row r="11" spans="1:42" ht="15.75" thickTop="1">
      <c r="A11">
        <v>1</v>
      </c>
      <c r="B11" t="s">
        <v>82</v>
      </c>
      <c r="D11">
        <v>-2.5</v>
      </c>
      <c r="E11">
        <f>2.54*D11</f>
        <v>-6.35</v>
      </c>
      <c r="G11" s="1">
        <v>43.406207104355708</v>
      </c>
      <c r="H11" s="1">
        <v>11.172091750156037</v>
      </c>
      <c r="I11" s="2">
        <v>393.54310872221424</v>
      </c>
      <c r="J11" s="1">
        <v>-0.19940226036362141</v>
      </c>
      <c r="K11" s="2">
        <v>58.532003223502365</v>
      </c>
      <c r="L11" s="2">
        <v>18.681891601643972</v>
      </c>
      <c r="M11" s="2">
        <v>71.624501763346757</v>
      </c>
      <c r="N11" s="2">
        <v>59.659667932755497</v>
      </c>
      <c r="O11" s="1">
        <v>4.7540077971743182</v>
      </c>
      <c r="P11" s="1">
        <v>2.4396124976059719</v>
      </c>
      <c r="Q11" s="1">
        <v>1.7178432729369186</v>
      </c>
      <c r="R11" s="1">
        <v>0.16359230925874504</v>
      </c>
      <c r="S11" s="1">
        <v>7.6347720425270822</v>
      </c>
      <c r="T11" s="1">
        <v>0.42901006274617259</v>
      </c>
      <c r="U11" s="1">
        <v>17.497700760261321</v>
      </c>
      <c r="V11" s="8">
        <v>54.079368263445062</v>
      </c>
      <c r="W11" s="1">
        <v>0.18202453860989853</v>
      </c>
      <c r="X11" s="2">
        <v>223.58910518763545</v>
      </c>
      <c r="Y11" s="2">
        <v>95.006917772789564</v>
      </c>
      <c r="Z11" s="2">
        <v>748.19061826387724</v>
      </c>
      <c r="AA11" s="8">
        <v>46.001946089111968</v>
      </c>
      <c r="AB11" s="2">
        <v>33.356072475239245</v>
      </c>
      <c r="AC11" s="8">
        <v>11.818966639949521</v>
      </c>
      <c r="AD11" s="1">
        <v>0.84581578209571617</v>
      </c>
      <c r="AE11" s="1">
        <v>2.6085672672251836</v>
      </c>
      <c r="AF11" s="2">
        <v>106.05503851573236</v>
      </c>
      <c r="AG11" s="2">
        <v>55.260129437977746</v>
      </c>
      <c r="AH11" s="2">
        <v>334.39048984734887</v>
      </c>
      <c r="AI11" s="2">
        <v>285.03864184371253</v>
      </c>
      <c r="AJ11" s="1">
        <v>110.91274894368783</v>
      </c>
      <c r="AK11" s="2">
        <f t="shared" ref="AK11:AK50" si="3">M11+N11+AH11+X11</f>
        <v>689.26376473108655</v>
      </c>
      <c r="AL11" s="2">
        <f>2.54*D11</f>
        <v>-6.35</v>
      </c>
      <c r="AM11" s="9">
        <f>U11/AG11</f>
        <v>0.31664241358500972</v>
      </c>
      <c r="AN11" s="9">
        <f>AI11/AD11/10000</f>
        <v>3.3699849054301088E-2</v>
      </c>
      <c r="AO11" s="9">
        <f>LOG(AM11)</f>
        <v>-0.49943091274525736</v>
      </c>
      <c r="AP11" s="9">
        <f>LOG(AN11)</f>
        <v>-1.4723720443818042</v>
      </c>
    </row>
    <row r="12" spans="1:42">
      <c r="A12">
        <v>2</v>
      </c>
      <c r="B12" t="s">
        <v>83</v>
      </c>
      <c r="D12">
        <v>-4</v>
      </c>
      <c r="E12">
        <f t="shared" ref="E12:E50" si="4">2.54*D12</f>
        <v>-10.16</v>
      </c>
      <c r="G12">
        <v>11.97</v>
      </c>
      <c r="H12" s="1">
        <v>13.025130842662138</v>
      </c>
      <c r="I12" s="2">
        <v>486.63679174098968</v>
      </c>
      <c r="J12" s="1">
        <v>5.0191802735889279</v>
      </c>
      <c r="K12" s="2">
        <v>34.126519472010749</v>
      </c>
      <c r="L12" s="2">
        <v>18.588029597805772</v>
      </c>
      <c r="M12" s="2">
        <v>75.391108138415632</v>
      </c>
      <c r="N12" s="2">
        <v>72.455135198034142</v>
      </c>
      <c r="O12" s="1">
        <v>5.686311184322733</v>
      </c>
      <c r="P12" s="1">
        <v>2.671524553910201</v>
      </c>
      <c r="Q12" s="1">
        <v>1.9318972928444014</v>
      </c>
      <c r="R12" s="1">
        <v>0.12251220599807176</v>
      </c>
      <c r="S12" s="1">
        <v>5.4152455612919095</v>
      </c>
      <c r="T12" s="1">
        <v>0.32752424012706505</v>
      </c>
      <c r="U12" s="1">
        <v>17.075751578950253</v>
      </c>
      <c r="V12" s="8">
        <v>55.590442225366715</v>
      </c>
      <c r="W12" s="1">
        <v>0.30636661874912952</v>
      </c>
      <c r="X12" s="2">
        <v>159.37803075055996</v>
      </c>
      <c r="Y12" s="2">
        <v>108.24127464709683</v>
      </c>
      <c r="Z12" s="2">
        <v>472.28714676999789</v>
      </c>
      <c r="AA12" s="8">
        <v>57.964448155158429</v>
      </c>
      <c r="AB12" s="2">
        <v>153.92826405281193</v>
      </c>
      <c r="AC12" s="8">
        <v>11.295071809251953</v>
      </c>
      <c r="AD12" s="1">
        <v>0.87962849918159935</v>
      </c>
      <c r="AE12" s="1">
        <v>2.3372633329741106</v>
      </c>
      <c r="AF12" s="2">
        <v>111.66324515388045</v>
      </c>
      <c r="AG12" s="2">
        <v>58.998037094639159</v>
      </c>
      <c r="AH12" s="2">
        <v>277.48951591222453</v>
      </c>
      <c r="AI12" s="2">
        <v>214.06022794449595</v>
      </c>
      <c r="AJ12" s="1">
        <v>99.904523866542689</v>
      </c>
      <c r="AK12" s="2">
        <f t="shared" si="3"/>
        <v>584.71378999923422</v>
      </c>
      <c r="AL12" s="2">
        <f t="shared" ref="AL12:AL50" si="5">2.54*D12</f>
        <v>-10.16</v>
      </c>
      <c r="AM12" s="9">
        <f t="shared" ref="AM12:AM50" si="6">U12/AG12</f>
        <v>0.28942914747415954</v>
      </c>
      <c r="AN12" s="9">
        <f t="shared" ref="AN12:AN50" si="7">AI12/AD12/10000</f>
        <v>2.4335299293242112E-2</v>
      </c>
      <c r="AO12" s="9">
        <f t="shared" ref="AO12:AP50" si="8">LOG(AM12)</f>
        <v>-0.53845773462069657</v>
      </c>
      <c r="AP12" s="9">
        <f t="shared" si="8"/>
        <v>-1.613763308117651</v>
      </c>
    </row>
    <row r="13" spans="1:42">
      <c r="A13">
        <v>3</v>
      </c>
      <c r="B13" t="s">
        <v>84</v>
      </c>
      <c r="D13">
        <v>-7.5</v>
      </c>
      <c r="E13">
        <f t="shared" si="4"/>
        <v>-19.05</v>
      </c>
      <c r="G13" s="1">
        <v>12.682032982929881</v>
      </c>
      <c r="H13" s="1">
        <v>12.509816435746759</v>
      </c>
      <c r="I13" s="2">
        <v>603.542174260563</v>
      </c>
      <c r="J13" s="1">
        <v>5.8123015005425529</v>
      </c>
      <c r="K13" s="2">
        <v>45.025456714944589</v>
      </c>
      <c r="L13" s="2">
        <v>15.047172090797673</v>
      </c>
      <c r="M13" s="2">
        <v>64.691876969425223</v>
      </c>
      <c r="N13" s="2">
        <v>69.760466522787794</v>
      </c>
      <c r="O13" s="1">
        <v>5.4388024068333767</v>
      </c>
      <c r="P13" s="1">
        <v>2.6306516180408392</v>
      </c>
      <c r="Q13" s="1">
        <v>1.8437151606448927</v>
      </c>
      <c r="R13" s="1">
        <v>0.1480736526096306</v>
      </c>
      <c r="S13" s="1">
        <v>5.2160572666696652</v>
      </c>
      <c r="T13" s="1">
        <v>0.36863135024562399</v>
      </c>
      <c r="U13" s="1">
        <v>18.177453158765282</v>
      </c>
      <c r="V13" s="8">
        <v>54.35002548727261</v>
      </c>
      <c r="W13" s="1">
        <v>0.29590249646303507</v>
      </c>
      <c r="X13" s="2">
        <v>134.74192974416664</v>
      </c>
      <c r="Y13" s="2">
        <v>102.55269550815349</v>
      </c>
      <c r="Z13" s="2">
        <v>433.52096905940556</v>
      </c>
      <c r="AA13" s="8">
        <v>57.235598420076634</v>
      </c>
      <c r="AB13" s="2">
        <v>168.97770995507432</v>
      </c>
      <c r="AC13" s="8">
        <v>11.55310885254408</v>
      </c>
      <c r="AD13" s="1">
        <v>0.83603303530339568</v>
      </c>
      <c r="AE13" s="1">
        <v>2.0557670726364181</v>
      </c>
      <c r="AF13" s="2">
        <v>108.89432129156313</v>
      </c>
      <c r="AG13" s="2">
        <v>56.981391253384068</v>
      </c>
      <c r="AH13" s="2">
        <v>301.34916808247112</v>
      </c>
      <c r="AI13" s="2">
        <v>210.46439339523607</v>
      </c>
      <c r="AJ13" s="1">
        <v>99.801559059436627</v>
      </c>
      <c r="AK13" s="2">
        <f t="shared" si="3"/>
        <v>570.5434413188508</v>
      </c>
      <c r="AL13" s="2">
        <f t="shared" si="5"/>
        <v>-19.05</v>
      </c>
      <c r="AM13" s="9">
        <f t="shared" si="6"/>
        <v>0.31900683291381976</v>
      </c>
      <c r="AN13" s="9">
        <f t="shared" si="7"/>
        <v>2.5174171893681058E-2</v>
      </c>
      <c r="AO13" s="9">
        <f t="shared" si="8"/>
        <v>-0.49620001454474327</v>
      </c>
      <c r="AP13" s="9">
        <f t="shared" si="8"/>
        <v>-1.5990448066897329</v>
      </c>
    </row>
    <row r="14" spans="1:42">
      <c r="A14">
        <v>4</v>
      </c>
      <c r="B14" t="s">
        <v>85</v>
      </c>
      <c r="D14">
        <v>-11.5</v>
      </c>
      <c r="E14">
        <f t="shared" si="4"/>
        <v>-29.21</v>
      </c>
      <c r="G14">
        <v>14.12</v>
      </c>
      <c r="H14" s="1">
        <v>12.940506109033198</v>
      </c>
      <c r="I14" s="2">
        <v>541.71229219494307</v>
      </c>
      <c r="J14" s="1">
        <v>5.235660518701323</v>
      </c>
      <c r="K14" s="2">
        <v>36.250768780699168</v>
      </c>
      <c r="L14" s="2">
        <v>18.389794134436741</v>
      </c>
      <c r="M14" s="2">
        <v>77.225628762543451</v>
      </c>
      <c r="N14" s="2">
        <v>77.070318040118735</v>
      </c>
      <c r="O14" s="1">
        <v>5.7475278077208127</v>
      </c>
      <c r="P14" s="1">
        <v>2.6951255910994019</v>
      </c>
      <c r="Q14" s="1">
        <v>1.936589651261073</v>
      </c>
      <c r="R14" s="1">
        <v>0.10944562259069612</v>
      </c>
      <c r="S14" s="1">
        <v>4.3006314867878075</v>
      </c>
      <c r="T14" s="1">
        <v>0.30828942884575228</v>
      </c>
      <c r="U14" s="1">
        <v>17.672757134967</v>
      </c>
      <c r="V14" s="8">
        <v>55.006479555856536</v>
      </c>
      <c r="W14" s="1">
        <v>0.28501152283688808</v>
      </c>
      <c r="X14" s="2">
        <v>136.44866121099017</v>
      </c>
      <c r="Y14" s="2">
        <v>108.81157527483276</v>
      </c>
      <c r="Z14" s="2">
        <v>471.6815118687943</v>
      </c>
      <c r="AA14" s="8">
        <v>56.198412128455843</v>
      </c>
      <c r="AB14" s="2">
        <v>153.52704681799469</v>
      </c>
      <c r="AC14" s="8">
        <v>11.098842358181248</v>
      </c>
      <c r="AD14" s="1">
        <v>0.85984374504797134</v>
      </c>
      <c r="AE14" s="1">
        <v>1.6159128258343025</v>
      </c>
      <c r="AF14" s="2">
        <v>113.37511677321703</v>
      </c>
      <c r="AG14" s="2">
        <v>58.606815288636589</v>
      </c>
      <c r="AH14" s="2">
        <v>245.04155170721941</v>
      </c>
      <c r="AI14" s="2">
        <v>196.32360206092284</v>
      </c>
      <c r="AJ14" s="1">
        <v>100.43641212559295</v>
      </c>
      <c r="AK14" s="2">
        <f t="shared" si="3"/>
        <v>535.78615972087175</v>
      </c>
      <c r="AL14" s="2">
        <f t="shared" si="5"/>
        <v>-29.21</v>
      </c>
      <c r="AM14" s="9">
        <f t="shared" si="6"/>
        <v>0.30154781569224104</v>
      </c>
      <c r="AN14" s="9">
        <f t="shared" si="7"/>
        <v>2.2832474294497519E-2</v>
      </c>
      <c r="AO14" s="9">
        <f t="shared" si="8"/>
        <v>-0.52064381306018892</v>
      </c>
      <c r="AP14" s="9">
        <f t="shared" si="8"/>
        <v>-1.6414470226218763</v>
      </c>
    </row>
    <row r="15" spans="1:42">
      <c r="A15">
        <v>5</v>
      </c>
      <c r="B15" t="s">
        <v>86</v>
      </c>
      <c r="D15">
        <v>-12.5</v>
      </c>
      <c r="E15">
        <f t="shared" si="4"/>
        <v>-31.75</v>
      </c>
      <c r="G15" s="1">
        <v>12.534730129810967</v>
      </c>
      <c r="H15" s="1">
        <v>12.462285116921676</v>
      </c>
      <c r="I15" s="2">
        <v>547.74492203504349</v>
      </c>
      <c r="J15" s="1">
        <v>6.3042498733010905</v>
      </c>
      <c r="K15" s="2">
        <v>43.996511101330221</v>
      </c>
      <c r="L15" s="2">
        <v>21.655256531468751</v>
      </c>
      <c r="M15" s="2">
        <v>64.552172584048066</v>
      </c>
      <c r="N15" s="2">
        <v>65.51670145028865</v>
      </c>
      <c r="O15" s="1">
        <v>5.2832482536642873</v>
      </c>
      <c r="P15" s="1">
        <v>2.6069433665334514</v>
      </c>
      <c r="Q15" s="1">
        <v>1.8694505827048553</v>
      </c>
      <c r="R15" s="1">
        <v>0.13303369931213482</v>
      </c>
      <c r="S15" s="1">
        <v>5.2062334124438108</v>
      </c>
      <c r="T15" s="1">
        <v>0.37061214370167717</v>
      </c>
      <c r="U15" s="1">
        <v>16.889561264361305</v>
      </c>
      <c r="V15" s="8">
        <v>50.385895529904253</v>
      </c>
      <c r="W15" s="1">
        <v>0.28525165418633269</v>
      </c>
      <c r="X15" s="2">
        <v>118.44445999773528</v>
      </c>
      <c r="Y15" s="2">
        <v>100.99103880714355</v>
      </c>
      <c r="Z15" s="2">
        <v>365.71921827618439</v>
      </c>
      <c r="AA15" s="8">
        <v>57.149394573990961</v>
      </c>
      <c r="AB15" s="2">
        <v>175.4517676968398</v>
      </c>
      <c r="AC15" s="8">
        <v>11.288638280987024</v>
      </c>
      <c r="AD15" s="1">
        <v>0.81497611520519675</v>
      </c>
      <c r="AE15" s="1">
        <v>2.2136339680331387</v>
      </c>
      <c r="AF15" s="2">
        <v>101.80456496811192</v>
      </c>
      <c r="AG15" s="2">
        <v>55.436274650147588</v>
      </c>
      <c r="AH15" s="2">
        <v>251.31615965005741</v>
      </c>
      <c r="AI15" s="2">
        <v>207.13922626275843</v>
      </c>
      <c r="AJ15" s="1">
        <v>99.814175509332628</v>
      </c>
      <c r="AK15" s="2">
        <f t="shared" si="3"/>
        <v>499.8294936821294</v>
      </c>
      <c r="AL15" s="2">
        <f t="shared" si="5"/>
        <v>-31.75</v>
      </c>
      <c r="AM15" s="9">
        <f t="shared" si="6"/>
        <v>0.30466623832408513</v>
      </c>
      <c r="AN15" s="9">
        <f t="shared" si="7"/>
        <v>2.541660085468939E-2</v>
      </c>
      <c r="AO15" s="9">
        <f t="shared" si="8"/>
        <v>-0.51617566957757166</v>
      </c>
      <c r="AP15" s="9">
        <f t="shared" si="8"/>
        <v>-1.594882531231288</v>
      </c>
    </row>
    <row r="16" spans="1:42">
      <c r="A16">
        <v>6</v>
      </c>
      <c r="B16" t="s">
        <v>87</v>
      </c>
      <c r="D16">
        <v>-17</v>
      </c>
      <c r="E16">
        <f t="shared" si="4"/>
        <v>-43.18</v>
      </c>
      <c r="G16">
        <v>10.44</v>
      </c>
      <c r="H16" s="1">
        <v>13.212812183541343</v>
      </c>
      <c r="I16" s="2">
        <v>509.60395476220202</v>
      </c>
      <c r="J16" s="1">
        <v>5.3581038401269776</v>
      </c>
      <c r="K16" s="2">
        <v>26.068534727405908</v>
      </c>
      <c r="L16" s="2">
        <v>16.162136938402803</v>
      </c>
      <c r="M16" s="2">
        <v>85.640908187558665</v>
      </c>
      <c r="N16" s="2">
        <v>66.739920079891732</v>
      </c>
      <c r="O16" s="1">
        <v>5.594241519370442</v>
      </c>
      <c r="P16" s="1">
        <v>2.7105786975971413</v>
      </c>
      <c r="Q16" s="1">
        <v>1.946880712762961</v>
      </c>
      <c r="R16" s="1">
        <v>8.7432121127729731E-2</v>
      </c>
      <c r="S16" s="1">
        <v>5.1135995791595601</v>
      </c>
      <c r="T16" s="1">
        <v>0.30503042860095619</v>
      </c>
      <c r="U16" s="1">
        <v>17.996827213543831</v>
      </c>
      <c r="V16" s="8">
        <v>52.539991890587515</v>
      </c>
      <c r="W16" s="1">
        <v>0.27858066909846163</v>
      </c>
      <c r="X16" s="2">
        <v>103.82227422676824</v>
      </c>
      <c r="Y16" s="2">
        <v>110.10458108143548</v>
      </c>
      <c r="Z16" s="2">
        <v>309.71784451286879</v>
      </c>
      <c r="AA16" s="8">
        <v>58.88789048966062</v>
      </c>
      <c r="AB16" s="2">
        <v>154.31328055037636</v>
      </c>
      <c r="AC16" s="8">
        <v>10.10225029885239</v>
      </c>
      <c r="AD16" s="1">
        <v>0.87153094158260402</v>
      </c>
      <c r="AE16" s="1">
        <v>2.5890855644704183</v>
      </c>
      <c r="AF16" s="2">
        <v>112.54303503963368</v>
      </c>
      <c r="AG16" s="2">
        <v>60.076352327879825</v>
      </c>
      <c r="AH16" s="2">
        <v>180.85911184242323</v>
      </c>
      <c r="AI16" s="2">
        <v>207.89722014202948</v>
      </c>
      <c r="AJ16" s="1">
        <v>99.693081603469238</v>
      </c>
      <c r="AK16" s="2">
        <f t="shared" si="3"/>
        <v>437.06221433664183</v>
      </c>
      <c r="AL16" s="2">
        <f t="shared" si="5"/>
        <v>-43.18</v>
      </c>
      <c r="AM16" s="9">
        <f t="shared" si="6"/>
        <v>0.2995659109814493</v>
      </c>
      <c r="AN16" s="9">
        <f t="shared" si="7"/>
        <v>2.3854255795498328E-2</v>
      </c>
      <c r="AO16" s="9">
        <f t="shared" si="8"/>
        <v>-0.52350760857926304</v>
      </c>
      <c r="AP16" s="9">
        <f t="shared" si="8"/>
        <v>-1.6224341280025645</v>
      </c>
    </row>
    <row r="17" spans="1:42">
      <c r="A17">
        <v>7</v>
      </c>
      <c r="B17" t="s">
        <v>88</v>
      </c>
      <c r="D17">
        <v>-17.5</v>
      </c>
      <c r="E17">
        <f t="shared" si="4"/>
        <v>-44.45</v>
      </c>
      <c r="G17" s="1">
        <v>12.528854182014578</v>
      </c>
      <c r="H17" s="1">
        <v>12.90540965904348</v>
      </c>
      <c r="I17" s="2">
        <v>568.91250726599299</v>
      </c>
      <c r="J17" s="1">
        <v>5.5344439554277995</v>
      </c>
      <c r="K17" s="2">
        <v>47.580951246002812</v>
      </c>
      <c r="L17" s="2">
        <v>16.785746872430476</v>
      </c>
      <c r="M17" s="2">
        <v>67.957420410002797</v>
      </c>
      <c r="N17" s="2">
        <v>72.204962691220018</v>
      </c>
      <c r="O17" s="1">
        <v>5.7139915078768375</v>
      </c>
      <c r="P17" s="1">
        <v>2.6934043140508432</v>
      </c>
      <c r="Q17" s="1">
        <v>1.996133651365475</v>
      </c>
      <c r="R17" s="1">
        <v>0.11891567442715162</v>
      </c>
      <c r="S17" s="1">
        <v>5.7383588496776312</v>
      </c>
      <c r="T17" s="1">
        <v>0.35118538131140892</v>
      </c>
      <c r="U17" s="1">
        <v>18.023316113699469</v>
      </c>
      <c r="V17" s="8">
        <v>52.496441907658898</v>
      </c>
      <c r="W17" s="1">
        <v>0.29391338936102107</v>
      </c>
      <c r="X17" s="2">
        <v>178.20881364296375</v>
      </c>
      <c r="Y17" s="2">
        <v>105.08425207285434</v>
      </c>
      <c r="Z17" s="2">
        <v>358.24835614352349</v>
      </c>
      <c r="AA17" s="8">
        <v>57.165221002073281</v>
      </c>
      <c r="AB17" s="2">
        <v>145.8108702132119</v>
      </c>
      <c r="AC17" s="8">
        <v>12.849533548479034</v>
      </c>
      <c r="AD17" s="1">
        <v>0.86536442340336739</v>
      </c>
      <c r="AE17" s="1">
        <v>1.9561915778229819</v>
      </c>
      <c r="AF17" s="2">
        <v>111.61992762060049</v>
      </c>
      <c r="AG17" s="2">
        <v>55.727158619943765</v>
      </c>
      <c r="AH17" s="2">
        <v>243.70503611657603</v>
      </c>
      <c r="AI17" s="2">
        <v>201.00446295855917</v>
      </c>
      <c r="AJ17" s="1">
        <v>100.16683714035524</v>
      </c>
      <c r="AK17" s="2">
        <f t="shared" si="3"/>
        <v>562.07623286076262</v>
      </c>
      <c r="AL17" s="2">
        <f t="shared" si="5"/>
        <v>-44.45</v>
      </c>
      <c r="AM17" s="9">
        <f t="shared" si="6"/>
        <v>0.32342069037859117</v>
      </c>
      <c r="AN17" s="9">
        <f t="shared" si="7"/>
        <v>2.322772435779534E-2</v>
      </c>
      <c r="AO17" s="9">
        <f t="shared" si="8"/>
        <v>-0.49023220016919633</v>
      </c>
      <c r="AP17" s="9">
        <f t="shared" si="8"/>
        <v>-1.6339933363583086</v>
      </c>
    </row>
    <row r="18" spans="1:42">
      <c r="A18">
        <v>8</v>
      </c>
      <c r="B18" t="s">
        <v>89</v>
      </c>
      <c r="D18">
        <v>-22.5</v>
      </c>
      <c r="E18">
        <f t="shared" si="4"/>
        <v>-57.15</v>
      </c>
      <c r="G18" s="1">
        <v>12.176979181761121</v>
      </c>
      <c r="H18" s="1">
        <v>12.780665832021144</v>
      </c>
      <c r="I18" s="2">
        <v>603.13857584049333</v>
      </c>
      <c r="J18" s="1">
        <v>5.838921937502664</v>
      </c>
      <c r="K18" s="2">
        <v>42.814286344329695</v>
      </c>
      <c r="L18" s="2">
        <v>22.277892953007619</v>
      </c>
      <c r="M18" s="2">
        <v>67.01443842780948</v>
      </c>
      <c r="N18" s="2">
        <v>69.826329014507536</v>
      </c>
      <c r="O18" s="1">
        <v>5.5837682764796721</v>
      </c>
      <c r="P18" s="1">
        <v>2.6990157957290175</v>
      </c>
      <c r="Q18" s="1">
        <v>1.9585777030730567</v>
      </c>
      <c r="R18" s="1">
        <v>9.2423289772488232E-2</v>
      </c>
      <c r="S18" s="1">
        <v>5.6491255071261124</v>
      </c>
      <c r="T18" s="1">
        <v>0.36093678450457306</v>
      </c>
      <c r="U18" s="1">
        <v>17.176077389602565</v>
      </c>
      <c r="V18" s="8">
        <v>52.173843805610346</v>
      </c>
      <c r="W18" s="1">
        <v>0.2681166853274381</v>
      </c>
      <c r="X18" s="2">
        <v>112.42695812127477</v>
      </c>
      <c r="Y18" s="2">
        <v>106.0878081418834</v>
      </c>
      <c r="Z18" s="2">
        <v>275.71220334946759</v>
      </c>
      <c r="AA18" s="8">
        <v>57.580421156430731</v>
      </c>
      <c r="AB18" s="2">
        <v>147.20208526333752</v>
      </c>
      <c r="AC18" s="8">
        <v>10.333140565770563</v>
      </c>
      <c r="AD18" s="1">
        <v>0.85542157997964829</v>
      </c>
      <c r="AE18" s="1">
        <v>1.5536018286613846</v>
      </c>
      <c r="AF18" s="2">
        <v>114.2991569433689</v>
      </c>
      <c r="AG18" s="2">
        <v>57.772930133101738</v>
      </c>
      <c r="AH18" s="2">
        <v>197.27970699201376</v>
      </c>
      <c r="AI18" s="2">
        <v>201.98996561867173</v>
      </c>
      <c r="AJ18" s="1">
        <v>100.19524822258155</v>
      </c>
      <c r="AK18" s="2">
        <f t="shared" si="3"/>
        <v>446.54743255560555</v>
      </c>
      <c r="AL18" s="2">
        <f t="shared" si="5"/>
        <v>-57.15</v>
      </c>
      <c r="AM18" s="9">
        <f t="shared" si="6"/>
        <v>0.29730320670997629</v>
      </c>
      <c r="AN18" s="9">
        <f t="shared" si="7"/>
        <v>2.3612914420919492E-2</v>
      </c>
      <c r="AO18" s="9">
        <f t="shared" si="8"/>
        <v>-0.52680040647304016</v>
      </c>
      <c r="AP18" s="9">
        <f t="shared" si="8"/>
        <v>-1.6268504068725822</v>
      </c>
    </row>
    <row r="19" spans="1:42">
      <c r="A19">
        <v>9</v>
      </c>
      <c r="B19" t="s">
        <v>90</v>
      </c>
      <c r="D19">
        <v>-25</v>
      </c>
      <c r="E19">
        <f t="shared" si="4"/>
        <v>-63.5</v>
      </c>
      <c r="G19" s="1">
        <v>11.194962266979783</v>
      </c>
      <c r="H19" s="1">
        <v>13.707826756327332</v>
      </c>
      <c r="I19" s="2">
        <v>583.13749298265748</v>
      </c>
      <c r="J19" s="1">
        <v>6.088176045880739</v>
      </c>
      <c r="K19" s="2">
        <v>127.92726734326115</v>
      </c>
      <c r="L19" s="2">
        <v>16.995454026370197</v>
      </c>
      <c r="M19" s="2">
        <v>87.791320568441151</v>
      </c>
      <c r="N19" s="2">
        <v>72.543321025302447</v>
      </c>
      <c r="O19" s="1">
        <v>6.0333965907772429</v>
      </c>
      <c r="P19" s="1">
        <v>2.8205165279821984</v>
      </c>
      <c r="Q19" s="1">
        <v>2.1500623893925734</v>
      </c>
      <c r="R19" s="1">
        <v>0.11211541835870732</v>
      </c>
      <c r="S19" s="1">
        <v>4.5271992739651701</v>
      </c>
      <c r="T19" s="1">
        <v>0.34984049360383612</v>
      </c>
      <c r="U19" s="1">
        <v>16.749909318375636</v>
      </c>
      <c r="V19" s="8">
        <v>51.770767199301467</v>
      </c>
      <c r="W19" s="1">
        <v>0.31633429542189206</v>
      </c>
      <c r="X19" s="2">
        <v>164.45334008569054</v>
      </c>
      <c r="Y19" s="2">
        <v>114.75274530141027</v>
      </c>
      <c r="Z19" s="2">
        <v>324.14237036746545</v>
      </c>
      <c r="AA19" s="8">
        <v>55.907570152158932</v>
      </c>
      <c r="AB19" s="2">
        <v>174.53041058748079</v>
      </c>
      <c r="AC19" s="8">
        <v>10.526311533861621</v>
      </c>
      <c r="AD19" s="1">
        <v>0.81742359652660035</v>
      </c>
      <c r="AE19" s="1">
        <v>2.5030189544047245</v>
      </c>
      <c r="AF19" s="2">
        <v>117.43927352820906</v>
      </c>
      <c r="AG19" s="2">
        <v>57.962544267301752</v>
      </c>
      <c r="AH19" s="2">
        <v>187.77423415001726</v>
      </c>
      <c r="AI19" s="2">
        <v>167.34719241246836</v>
      </c>
      <c r="AJ19" s="1">
        <v>99.498224533409839</v>
      </c>
      <c r="AK19" s="2">
        <f t="shared" si="3"/>
        <v>512.56221582945136</v>
      </c>
      <c r="AL19" s="2">
        <f t="shared" si="5"/>
        <v>-63.5</v>
      </c>
      <c r="AM19" s="9">
        <f t="shared" si="6"/>
        <v>0.28897815874215715</v>
      </c>
      <c r="AN19" s="9">
        <f t="shared" si="7"/>
        <v>2.0472517936056745E-2</v>
      </c>
      <c r="AO19" s="9">
        <f t="shared" si="8"/>
        <v>-0.53913498041373986</v>
      </c>
      <c r="AP19" s="9">
        <f t="shared" si="8"/>
        <v>-1.6888287397270623</v>
      </c>
    </row>
    <row r="20" spans="1:42">
      <c r="A20">
        <v>10</v>
      </c>
      <c r="B20" t="s">
        <v>91</v>
      </c>
      <c r="D20">
        <v>-26</v>
      </c>
      <c r="E20">
        <f t="shared" si="4"/>
        <v>-66.040000000000006</v>
      </c>
      <c r="G20">
        <v>11.35</v>
      </c>
      <c r="H20" s="1">
        <v>12.765966382772945</v>
      </c>
      <c r="I20" s="2">
        <v>539.27665636914389</v>
      </c>
      <c r="J20" s="1">
        <v>6.3388170930083643</v>
      </c>
      <c r="K20" s="2">
        <v>33.432160404984721</v>
      </c>
      <c r="L20" s="2">
        <v>15.003641591336931</v>
      </c>
      <c r="M20" s="2">
        <v>85.833833467767008</v>
      </c>
      <c r="N20" s="2">
        <v>70.772628441358322</v>
      </c>
      <c r="O20" s="1">
        <v>5.6821492887811225</v>
      </c>
      <c r="P20" s="1">
        <v>2.6758400769051343</v>
      </c>
      <c r="Q20" s="1">
        <v>2.0248097758865748</v>
      </c>
      <c r="R20" s="1">
        <v>0.11230022524517927</v>
      </c>
      <c r="S20" s="1">
        <v>4.0005657674817332</v>
      </c>
      <c r="T20" s="1">
        <v>0.29543089019354957</v>
      </c>
      <c r="U20" s="1">
        <v>16.436623717423952</v>
      </c>
      <c r="V20" s="8">
        <v>53.153746804805046</v>
      </c>
      <c r="W20" s="1">
        <v>0.32234373491154228</v>
      </c>
      <c r="X20" s="2">
        <v>140.37795397767999</v>
      </c>
      <c r="Y20" s="2">
        <v>105.74878277413357</v>
      </c>
      <c r="Z20" s="2">
        <v>348.51787856611963</v>
      </c>
      <c r="AA20" s="8">
        <v>56.592896272982344</v>
      </c>
      <c r="AB20" s="2">
        <v>178.24737377740499</v>
      </c>
      <c r="AC20" s="8">
        <v>10.918976600448801</v>
      </c>
      <c r="AD20" s="1">
        <v>0.82363427467829309</v>
      </c>
      <c r="AE20" s="1">
        <v>4.1685478880656337</v>
      </c>
      <c r="AF20" s="2">
        <v>111.55573388002959</v>
      </c>
      <c r="AG20" s="2">
        <v>56.828850234255299</v>
      </c>
      <c r="AH20" s="2">
        <v>188.22495952510829</v>
      </c>
      <c r="AI20" s="2">
        <v>193.52080937237386</v>
      </c>
      <c r="AJ20" s="1">
        <v>99.634188015365055</v>
      </c>
      <c r="AK20" s="2">
        <f t="shared" si="3"/>
        <v>485.20937541191358</v>
      </c>
      <c r="AL20" s="2">
        <f t="shared" si="5"/>
        <v>-66.040000000000006</v>
      </c>
      <c r="AM20" s="9">
        <f t="shared" si="6"/>
        <v>0.28923027035863347</v>
      </c>
      <c r="AN20" s="9">
        <f t="shared" si="7"/>
        <v>2.3495963599616105E-2</v>
      </c>
      <c r="AO20" s="9">
        <f t="shared" si="8"/>
        <v>-0.53875625646131231</v>
      </c>
      <c r="AP20" s="9">
        <f t="shared" si="8"/>
        <v>-1.6290067393018253</v>
      </c>
    </row>
    <row r="21" spans="1:42">
      <c r="A21">
        <v>11</v>
      </c>
      <c r="B21" t="s">
        <v>92</v>
      </c>
      <c r="D21">
        <v>-27</v>
      </c>
      <c r="E21">
        <f t="shared" si="4"/>
        <v>-68.58</v>
      </c>
      <c r="G21" s="1">
        <v>13.140736282475697</v>
      </c>
      <c r="H21" s="1">
        <v>12.690861636429018</v>
      </c>
      <c r="I21" s="2">
        <v>510.95008220698679</v>
      </c>
      <c r="J21" s="1">
        <v>5.9492364063983088</v>
      </c>
      <c r="K21" s="2">
        <v>57.440278330706228</v>
      </c>
      <c r="L21" s="2">
        <v>16.146480462845911</v>
      </c>
      <c r="M21" s="2">
        <v>79.820929338710798</v>
      </c>
      <c r="N21" s="2">
        <v>63.945146314912499</v>
      </c>
      <c r="O21" s="1">
        <v>5.2223745226325455</v>
      </c>
      <c r="P21" s="1">
        <v>2.6297042100387915</v>
      </c>
      <c r="Q21" s="1">
        <v>1.9925870074159049</v>
      </c>
      <c r="R21" s="1">
        <v>8.7891354667728031E-2</v>
      </c>
      <c r="S21" s="1">
        <v>4.0290122806087103</v>
      </c>
      <c r="T21" s="1">
        <v>0.38003788298831859</v>
      </c>
      <c r="U21" s="1">
        <v>17.373677146455861</v>
      </c>
      <c r="V21" s="8">
        <v>52.212288709459031</v>
      </c>
      <c r="W21" s="1">
        <v>0.28766504167282941</v>
      </c>
      <c r="X21" s="2">
        <v>107.1739984674125</v>
      </c>
      <c r="Y21" s="2">
        <v>104.81496654734681</v>
      </c>
      <c r="Z21" s="2">
        <v>288.42546535306053</v>
      </c>
      <c r="AA21" s="8">
        <v>56.932982336576273</v>
      </c>
      <c r="AB21" s="2">
        <v>172.70578563470545</v>
      </c>
      <c r="AC21" s="8">
        <v>9.6024904441786809</v>
      </c>
      <c r="AD21" s="1">
        <v>0.82649626863530301</v>
      </c>
      <c r="AE21" s="1">
        <v>0.82706026024645951</v>
      </c>
      <c r="AF21" s="2">
        <v>103.68667930726994</v>
      </c>
      <c r="AG21" s="2">
        <v>56.533270715514959</v>
      </c>
      <c r="AH21" s="2">
        <v>171.9536485828236</v>
      </c>
      <c r="AI21" s="2">
        <v>201.80278050904778</v>
      </c>
      <c r="AJ21" s="1">
        <v>100.14057294993071</v>
      </c>
      <c r="AK21" s="2">
        <f t="shared" si="3"/>
        <v>422.8937227038594</v>
      </c>
      <c r="AL21" s="2">
        <f t="shared" si="5"/>
        <v>-68.58</v>
      </c>
      <c r="AM21" s="9">
        <f t="shared" si="6"/>
        <v>0.3073177427480388</v>
      </c>
      <c r="AN21" s="9">
        <f t="shared" si="7"/>
        <v>2.4416659598749453E-2</v>
      </c>
      <c r="AO21" s="9">
        <f t="shared" si="8"/>
        <v>-0.51241236536963863</v>
      </c>
      <c r="AP21" s="9">
        <f t="shared" si="8"/>
        <v>-1.6123137514091967</v>
      </c>
    </row>
    <row r="22" spans="1:42">
      <c r="A22">
        <v>12</v>
      </c>
      <c r="B22" t="s">
        <v>93</v>
      </c>
      <c r="D22">
        <v>-27.5</v>
      </c>
      <c r="E22">
        <f t="shared" si="4"/>
        <v>-69.849999999999994</v>
      </c>
      <c r="G22" s="1">
        <v>11.987685203001655</v>
      </c>
      <c r="H22" s="1">
        <v>12.904139032366199</v>
      </c>
      <c r="I22" s="2">
        <v>577.09511438559161</v>
      </c>
      <c r="J22" s="1">
        <v>5.8714735801907576</v>
      </c>
      <c r="K22" s="2">
        <v>62.837400678254127</v>
      </c>
      <c r="L22" s="2">
        <v>14.853398998934775</v>
      </c>
      <c r="M22" s="2">
        <v>72.762823448067707</v>
      </c>
      <c r="N22" s="2">
        <v>66.545555130887195</v>
      </c>
      <c r="O22" s="1">
        <v>5.3914049478797086</v>
      </c>
      <c r="P22" s="1">
        <v>2.6916870697001913</v>
      </c>
      <c r="Q22" s="1">
        <v>1.9494990632547691</v>
      </c>
      <c r="R22" s="1">
        <v>0.11478155795585951</v>
      </c>
      <c r="S22" s="1">
        <v>5.1778695177392082</v>
      </c>
      <c r="T22" s="1">
        <v>0.38957449068156391</v>
      </c>
      <c r="U22" s="1">
        <v>18.056446563632306</v>
      </c>
      <c r="V22" s="8">
        <v>53.619882583151117</v>
      </c>
      <c r="W22" s="1">
        <v>0.29801544399167335</v>
      </c>
      <c r="X22" s="2">
        <v>122.97878909823383</v>
      </c>
      <c r="Y22" s="2">
        <v>104.05317764897895</v>
      </c>
      <c r="Z22" s="2">
        <v>337.64175454066714</v>
      </c>
      <c r="AA22" s="8">
        <v>57.586112411963263</v>
      </c>
      <c r="AB22" s="2">
        <v>152.64035350112346</v>
      </c>
      <c r="AC22" s="8">
        <v>8.388286252816977</v>
      </c>
      <c r="AD22" s="1">
        <v>0.83123263924718904</v>
      </c>
      <c r="AE22" s="1">
        <v>2.5684149196039869</v>
      </c>
      <c r="AF22" s="2">
        <v>105.39213186406917</v>
      </c>
      <c r="AG22" s="2">
        <v>56.750830550536115</v>
      </c>
      <c r="AH22" s="2">
        <v>235.58727932986338</v>
      </c>
      <c r="AI22" s="2">
        <v>203.32724861081797</v>
      </c>
      <c r="AJ22" s="1">
        <v>100.01560544023283</v>
      </c>
      <c r="AK22" s="2">
        <f t="shared" si="3"/>
        <v>497.87444700705214</v>
      </c>
      <c r="AL22" s="2">
        <f t="shared" si="5"/>
        <v>-69.849999999999994</v>
      </c>
      <c r="AM22" s="9">
        <f t="shared" si="6"/>
        <v>0.31817061333671937</v>
      </c>
      <c r="AN22" s="9">
        <f t="shared" si="7"/>
        <v>2.4460931754913109E-2</v>
      </c>
      <c r="AO22" s="9">
        <f t="shared" si="8"/>
        <v>-0.49733993485620465</v>
      </c>
      <c r="AP22" s="9">
        <f t="shared" si="8"/>
        <v>-1.6115270040327603</v>
      </c>
    </row>
    <row r="23" spans="1:42">
      <c r="A23">
        <v>13</v>
      </c>
      <c r="B23" t="s">
        <v>94</v>
      </c>
      <c r="D23">
        <v>-30.5</v>
      </c>
      <c r="E23">
        <f t="shared" si="4"/>
        <v>-77.47</v>
      </c>
      <c r="G23">
        <v>11.84</v>
      </c>
      <c r="H23" s="1">
        <v>12.604600967067681</v>
      </c>
      <c r="I23" s="2">
        <v>515.60515153494578</v>
      </c>
      <c r="J23" s="1">
        <v>8.1682428674302727</v>
      </c>
      <c r="K23" s="2">
        <v>80.220756929354678</v>
      </c>
      <c r="L23" s="2">
        <v>15.932622438385565</v>
      </c>
      <c r="M23" s="2">
        <v>95.647202941231157</v>
      </c>
      <c r="N23" s="2">
        <v>71.541811440180027</v>
      </c>
      <c r="O23" s="1">
        <v>5.491040849820072</v>
      </c>
      <c r="P23" s="1">
        <v>2.6507965834637477</v>
      </c>
      <c r="Q23" s="1">
        <v>2.1088742386474975</v>
      </c>
      <c r="R23" s="1">
        <v>0.10761215401205473</v>
      </c>
      <c r="S23" s="1">
        <v>4.4994388541546444</v>
      </c>
      <c r="T23" s="1">
        <v>0.3517049423049835</v>
      </c>
      <c r="U23" s="1">
        <v>15.561283471516195</v>
      </c>
      <c r="V23" s="8">
        <v>50.601409508974818</v>
      </c>
      <c r="W23" s="1">
        <v>0.31833449261811286</v>
      </c>
      <c r="X23" s="2">
        <v>129.94963664303023</v>
      </c>
      <c r="Y23" s="2">
        <v>103.44188517824323</v>
      </c>
      <c r="Z23" s="2">
        <v>342.78363196777593</v>
      </c>
      <c r="AA23" s="8">
        <v>55.049954685425611</v>
      </c>
      <c r="AB23" s="2">
        <v>212.20040664088108</v>
      </c>
      <c r="AC23" s="8">
        <v>8.6452039448052034</v>
      </c>
      <c r="AD23" s="1">
        <v>0.75854703657049249</v>
      </c>
      <c r="AE23" s="1">
        <v>2.0113027983602234</v>
      </c>
      <c r="AF23" s="2">
        <v>106.39521336684842</v>
      </c>
      <c r="AG23" s="2">
        <v>53.981697178813398</v>
      </c>
      <c r="AH23" s="2">
        <v>191.90929943147236</v>
      </c>
      <c r="AI23" s="2">
        <v>161.93938012751886</v>
      </c>
      <c r="AJ23" s="1">
        <v>99.449708817360531</v>
      </c>
      <c r="AK23" s="2">
        <f t="shared" si="3"/>
        <v>489.04795045591379</v>
      </c>
      <c r="AL23" s="2">
        <f t="shared" si="5"/>
        <v>-77.47</v>
      </c>
      <c r="AM23" s="9">
        <f t="shared" si="6"/>
        <v>0.2882696225716973</v>
      </c>
      <c r="AN23" s="9">
        <f t="shared" si="7"/>
        <v>2.13486273520587E-2</v>
      </c>
      <c r="AO23" s="9">
        <f t="shared" si="8"/>
        <v>-0.54020112051355462</v>
      </c>
      <c r="AP23" s="9">
        <f t="shared" si="8"/>
        <v>-1.6706300434769348</v>
      </c>
    </row>
    <row r="24" spans="1:42">
      <c r="A24">
        <v>14</v>
      </c>
      <c r="B24" t="s">
        <v>94</v>
      </c>
      <c r="D24">
        <v>-31</v>
      </c>
      <c r="E24">
        <f t="shared" si="4"/>
        <v>-78.739999999999995</v>
      </c>
      <c r="G24">
        <v>12.55</v>
      </c>
      <c r="H24" s="1">
        <v>13.453666184319045</v>
      </c>
      <c r="I24" s="2">
        <v>552.00488356294113</v>
      </c>
      <c r="J24" s="1">
        <v>6.1482210816551151</v>
      </c>
      <c r="K24" s="2">
        <v>32.755568085814389</v>
      </c>
      <c r="L24" s="2">
        <v>14.601105195016176</v>
      </c>
      <c r="M24" s="2">
        <v>96.840441245004399</v>
      </c>
      <c r="N24" s="2">
        <v>72.986555204257442</v>
      </c>
      <c r="O24" s="1">
        <v>5.9566639881671639</v>
      </c>
      <c r="P24" s="1">
        <v>2.7868684825973786</v>
      </c>
      <c r="Q24" s="1">
        <v>2.1056262902435789</v>
      </c>
      <c r="R24" s="1">
        <v>0.10542539382368873</v>
      </c>
      <c r="S24" s="1">
        <v>2.8222142037625897</v>
      </c>
      <c r="T24" s="1">
        <v>0.32393527934861233</v>
      </c>
      <c r="U24" s="1">
        <v>16.683293033855797</v>
      </c>
      <c r="V24" s="8">
        <v>54.366740587329318</v>
      </c>
      <c r="W24" s="1">
        <v>0.31238850601103962</v>
      </c>
      <c r="X24" s="2">
        <v>148.55308340949676</v>
      </c>
      <c r="Y24" s="2">
        <v>113.0229498284864</v>
      </c>
      <c r="Z24" s="2">
        <v>308.30930888193814</v>
      </c>
      <c r="AA24" s="8">
        <v>55.649201558272125</v>
      </c>
      <c r="AB24" s="2">
        <v>172.22159560563568</v>
      </c>
      <c r="AC24" s="8">
        <v>11.704781352669388</v>
      </c>
      <c r="AD24" s="1">
        <v>0.81341869184517956</v>
      </c>
      <c r="AE24" s="1">
        <v>2.1192963581219209</v>
      </c>
      <c r="AF24" s="2">
        <v>113.72118752840603</v>
      </c>
      <c r="AG24" s="2">
        <v>58.214732713548642</v>
      </c>
      <c r="AH24" s="2">
        <v>182.97547620495774</v>
      </c>
      <c r="AI24" s="2">
        <v>169.97750646562434</v>
      </c>
      <c r="AJ24" s="1">
        <v>99.655415456282924</v>
      </c>
      <c r="AK24" s="2">
        <f t="shared" si="3"/>
        <v>501.35555606371639</v>
      </c>
      <c r="AL24" s="2">
        <f t="shared" si="5"/>
        <v>-78.739999999999995</v>
      </c>
      <c r="AM24" s="9">
        <f t="shared" si="6"/>
        <v>0.28658197429072796</v>
      </c>
      <c r="AN24" s="9">
        <f t="shared" si="7"/>
        <v>2.0896680660244367E-2</v>
      </c>
      <c r="AO24" s="9">
        <f t="shared" si="8"/>
        <v>-0.54275112975257966</v>
      </c>
      <c r="AP24" s="9">
        <f t="shared" si="8"/>
        <v>-1.679922694052906</v>
      </c>
    </row>
    <row r="25" spans="1:42">
      <c r="A25">
        <v>15</v>
      </c>
      <c r="B25" t="s">
        <v>95</v>
      </c>
      <c r="D25">
        <v>-32.5</v>
      </c>
      <c r="E25">
        <f t="shared" si="4"/>
        <v>-82.55</v>
      </c>
      <c r="G25" s="1">
        <v>12.272158684774883</v>
      </c>
      <c r="H25" s="1">
        <v>13.04638381518634</v>
      </c>
      <c r="I25" s="2">
        <v>637.30833606134433</v>
      </c>
      <c r="J25" s="1">
        <v>6.3749213750949956</v>
      </c>
      <c r="K25" s="2">
        <v>42.257785869590776</v>
      </c>
      <c r="L25" s="2">
        <v>20.545012646791736</v>
      </c>
      <c r="M25" s="2">
        <v>91.90356847933991</v>
      </c>
      <c r="N25" s="2">
        <v>78.516249838149378</v>
      </c>
      <c r="O25" s="1">
        <v>5.373401057419799</v>
      </c>
      <c r="P25" s="1">
        <v>2.6808522057616728</v>
      </c>
      <c r="Q25" s="1">
        <v>1.8930300768971189</v>
      </c>
      <c r="R25" s="1">
        <v>8.6723919474648525E-2</v>
      </c>
      <c r="S25" s="1">
        <v>3.1664601238334718</v>
      </c>
      <c r="T25" s="1">
        <v>0.36618285164027509</v>
      </c>
      <c r="U25" s="1">
        <v>17.390982336118935</v>
      </c>
      <c r="V25" s="8">
        <v>50.84706662578855</v>
      </c>
      <c r="W25" s="1">
        <v>0.27595797456449156</v>
      </c>
      <c r="X25" s="2">
        <v>129.2716957175615</v>
      </c>
      <c r="Y25" s="2">
        <v>106.43846828371662</v>
      </c>
      <c r="Z25" s="2">
        <v>284.40269131934775</v>
      </c>
      <c r="AA25" s="8">
        <v>56.92432279806399</v>
      </c>
      <c r="AB25" s="2">
        <v>183.29300905831204</v>
      </c>
      <c r="AC25" s="8">
        <v>8.4500458814081778</v>
      </c>
      <c r="AD25" s="1">
        <v>0.80571503489256369</v>
      </c>
      <c r="AE25" s="1">
        <v>2.5625593857362752</v>
      </c>
      <c r="AF25" s="2">
        <v>104.81221638924656</v>
      </c>
      <c r="AG25" s="2">
        <v>56.120289222301025</v>
      </c>
      <c r="AH25" s="2">
        <v>206.34249205722318</v>
      </c>
      <c r="AI25" s="2">
        <v>180.49146459084983</v>
      </c>
      <c r="AJ25" s="1">
        <v>100.09964979377078</v>
      </c>
      <c r="AK25" s="2">
        <f t="shared" si="3"/>
        <v>506.03400609227396</v>
      </c>
      <c r="AL25" s="2">
        <f t="shared" si="5"/>
        <v>-82.55</v>
      </c>
      <c r="AM25" s="9">
        <f t="shared" si="6"/>
        <v>0.30988761065059023</v>
      </c>
      <c r="AN25" s="9">
        <f t="shared" si="7"/>
        <v>2.2401402080689369E-2</v>
      </c>
      <c r="AO25" s="9">
        <f t="shared" si="8"/>
        <v>-0.50879578656691471</v>
      </c>
      <c r="AP25" s="9">
        <f t="shared" si="8"/>
        <v>-1.6497247987707271</v>
      </c>
    </row>
    <row r="26" spans="1:42">
      <c r="A26">
        <v>16</v>
      </c>
      <c r="B26" t="s">
        <v>96</v>
      </c>
      <c r="D26">
        <v>-33</v>
      </c>
      <c r="E26">
        <f t="shared" si="4"/>
        <v>-83.820000000000007</v>
      </c>
      <c r="G26" s="1">
        <v>11.313394018205484</v>
      </c>
      <c r="H26" s="1">
        <v>12.919254314008631</v>
      </c>
      <c r="I26" s="2">
        <v>526.48552683477453</v>
      </c>
      <c r="J26" s="1">
        <v>7.041159332349495</v>
      </c>
      <c r="K26" s="2">
        <v>51.324360511857932</v>
      </c>
      <c r="L26" s="2">
        <v>17.141273635052499</v>
      </c>
      <c r="M26" s="2">
        <v>76.602809783590416</v>
      </c>
      <c r="N26" s="2">
        <v>56.118744254022729</v>
      </c>
      <c r="O26" s="1">
        <v>5.2458164748034086</v>
      </c>
      <c r="P26" s="1">
        <v>2.7019435016022153</v>
      </c>
      <c r="Q26" s="1">
        <v>2.0432387795503666</v>
      </c>
      <c r="R26" s="1">
        <v>9.0966704924765607E-2</v>
      </c>
      <c r="S26" s="1">
        <v>5.256097864395592</v>
      </c>
      <c r="T26" s="1">
        <v>0.36128317149500266</v>
      </c>
      <c r="U26" s="1">
        <v>16.389013286251043</v>
      </c>
      <c r="V26" s="8">
        <v>48.051326833108341</v>
      </c>
      <c r="W26" s="1">
        <v>0.3289125605995899</v>
      </c>
      <c r="X26" s="2">
        <v>82.177567535076093</v>
      </c>
      <c r="Y26" s="2">
        <v>102.14755561718222</v>
      </c>
      <c r="Z26" s="2">
        <v>272.99134930098916</v>
      </c>
      <c r="AA26" s="8">
        <v>55.817593498398516</v>
      </c>
      <c r="AB26" s="2">
        <v>185.87672759448185</v>
      </c>
      <c r="AC26" s="8">
        <v>8.2189906531824324</v>
      </c>
      <c r="AD26" s="1">
        <v>0.8216141879597294</v>
      </c>
      <c r="AE26" s="1">
        <v>2.2173748993827642</v>
      </c>
      <c r="AF26" s="2">
        <v>105.19154456408307</v>
      </c>
      <c r="AG26" s="2">
        <v>55.692844039592465</v>
      </c>
      <c r="AH26" s="2">
        <v>125.7832099578404</v>
      </c>
      <c r="AI26" s="2">
        <v>207.13448141660265</v>
      </c>
      <c r="AJ26" s="1">
        <v>98.685176543897214</v>
      </c>
      <c r="AK26" s="2">
        <f t="shared" si="3"/>
        <v>340.68233153052967</v>
      </c>
      <c r="AL26" s="2">
        <f t="shared" si="5"/>
        <v>-83.820000000000007</v>
      </c>
      <c r="AM26" s="9">
        <f t="shared" si="6"/>
        <v>0.29427502884571616</v>
      </c>
      <c r="AN26" s="9">
        <f t="shared" si="7"/>
        <v>2.521067484617916E-2</v>
      </c>
      <c r="AO26" s="9">
        <f t="shared" si="8"/>
        <v>-0.53124658905440425</v>
      </c>
      <c r="AP26" s="9">
        <f t="shared" si="8"/>
        <v>-1.5984155288555233</v>
      </c>
    </row>
    <row r="27" spans="1:42">
      <c r="A27">
        <v>17</v>
      </c>
      <c r="B27" t="s">
        <v>97</v>
      </c>
      <c r="D27">
        <v>-35</v>
      </c>
      <c r="E27">
        <f t="shared" si="4"/>
        <v>-88.9</v>
      </c>
      <c r="G27" s="1">
        <v>11</v>
      </c>
      <c r="H27" s="1">
        <v>13.312597456436428</v>
      </c>
      <c r="I27" s="2">
        <v>592.79984858388002</v>
      </c>
      <c r="J27" s="1">
        <v>5.4072784858559313</v>
      </c>
      <c r="K27" s="2">
        <v>28.845082459820304</v>
      </c>
      <c r="L27" s="2">
        <v>16.822155177514968</v>
      </c>
      <c r="M27" s="2">
        <v>87.72077233077016</v>
      </c>
      <c r="N27" s="2">
        <v>72.97540228974124</v>
      </c>
      <c r="O27" s="1">
        <v>5.9641478620045705</v>
      </c>
      <c r="P27" s="1">
        <v>2.7838522886511687</v>
      </c>
      <c r="Q27" s="1">
        <v>2.0373478261571805</v>
      </c>
      <c r="R27" s="1">
        <v>9.6586579043658125E-2</v>
      </c>
      <c r="S27" s="1">
        <v>3.3407639474382007</v>
      </c>
      <c r="T27" s="1">
        <v>0.29101594942689035</v>
      </c>
      <c r="U27" s="1">
        <v>17.191529143981807</v>
      </c>
      <c r="V27" s="8">
        <v>52.551172252191797</v>
      </c>
      <c r="W27" s="1">
        <v>0.28847401077319973</v>
      </c>
      <c r="X27" s="2">
        <v>134.40385591303891</v>
      </c>
      <c r="Y27" s="2">
        <v>116.72074741009259</v>
      </c>
      <c r="Z27" s="2">
        <v>298.08705174076914</v>
      </c>
      <c r="AA27" s="8">
        <v>57.6835254402</v>
      </c>
      <c r="AB27" s="2">
        <v>162.70288377550395</v>
      </c>
      <c r="AC27" s="8">
        <v>10.147618495158502</v>
      </c>
      <c r="AD27" s="1">
        <v>0.83454700893812628</v>
      </c>
      <c r="AE27" s="1">
        <v>2.6944722735181528</v>
      </c>
      <c r="AF27" s="2">
        <v>117.70362040882578</v>
      </c>
      <c r="AG27" s="2">
        <v>60.462612369291122</v>
      </c>
      <c r="AH27" s="2">
        <v>164.35450999939562</v>
      </c>
      <c r="AI27" s="2">
        <v>169.91822558608106</v>
      </c>
      <c r="AJ27" s="1">
        <v>99.69937290748716</v>
      </c>
      <c r="AK27" s="2">
        <f t="shared" si="3"/>
        <v>459.45454053294588</v>
      </c>
      <c r="AL27" s="2">
        <f t="shared" si="5"/>
        <v>-88.9</v>
      </c>
      <c r="AM27" s="9">
        <f t="shared" si="6"/>
        <v>0.28433321800553496</v>
      </c>
      <c r="AN27" s="9">
        <f t="shared" si="7"/>
        <v>2.0360533770564251E-2</v>
      </c>
      <c r="AO27" s="9">
        <f t="shared" si="8"/>
        <v>-0.54617239970537479</v>
      </c>
      <c r="AP27" s="9">
        <f t="shared" si="8"/>
        <v>-1.6912108407472619</v>
      </c>
    </row>
    <row r="28" spans="1:42">
      <c r="A28">
        <v>18</v>
      </c>
      <c r="B28" t="s">
        <v>98</v>
      </c>
      <c r="D28">
        <v>-38.5</v>
      </c>
      <c r="E28">
        <f t="shared" si="4"/>
        <v>-97.79</v>
      </c>
      <c r="G28" s="1">
        <v>10.8</v>
      </c>
      <c r="H28" s="1">
        <v>12.70112276229686</v>
      </c>
      <c r="I28" s="2">
        <v>500.38128806691714</v>
      </c>
      <c r="J28" s="1">
        <v>5.8453194067733971</v>
      </c>
      <c r="K28" s="2">
        <v>29.8891811623851</v>
      </c>
      <c r="L28" s="2">
        <v>15.064129466168644</v>
      </c>
      <c r="M28" s="2">
        <v>76.789264761720531</v>
      </c>
      <c r="N28" s="2">
        <v>61.602441319269928</v>
      </c>
      <c r="O28" s="1">
        <v>5.2699770375051749</v>
      </c>
      <c r="P28" s="1">
        <v>2.6315023868457956</v>
      </c>
      <c r="Q28" s="1">
        <v>1.9204077081412789</v>
      </c>
      <c r="R28" s="1">
        <v>8.0106199459547944E-2</v>
      </c>
      <c r="S28" s="1">
        <v>4.7411784418719414</v>
      </c>
      <c r="T28" s="1">
        <v>0.32806742379748016</v>
      </c>
      <c r="U28" s="1">
        <v>17.851578656532322</v>
      </c>
      <c r="V28" s="8">
        <v>51.630733246476787</v>
      </c>
      <c r="W28" s="1">
        <v>0.28214201513900411</v>
      </c>
      <c r="X28" s="2">
        <v>89.959952786164664</v>
      </c>
      <c r="Y28" s="2">
        <v>106.12517393851751</v>
      </c>
      <c r="Z28" s="2">
        <v>299.49912162816628</v>
      </c>
      <c r="AA28" s="8">
        <v>58.928472802824182</v>
      </c>
      <c r="AB28" s="2">
        <v>172.38109026171438</v>
      </c>
      <c r="AC28" s="8">
        <v>9.3933521655069541</v>
      </c>
      <c r="AD28" s="1">
        <v>0.86251510425588718</v>
      </c>
      <c r="AE28" s="1">
        <v>1.7753385977008687</v>
      </c>
      <c r="AF28" s="2">
        <v>108.72080333074491</v>
      </c>
      <c r="AG28" s="2">
        <v>58.511019399832691</v>
      </c>
      <c r="AH28" s="2">
        <v>154.82742040671306</v>
      </c>
      <c r="AI28" s="2">
        <v>204.82804137458132</v>
      </c>
      <c r="AJ28" s="1">
        <v>99.649632847038603</v>
      </c>
      <c r="AK28" s="2">
        <f t="shared" si="3"/>
        <v>383.17907927386818</v>
      </c>
      <c r="AL28" s="2">
        <f t="shared" si="5"/>
        <v>-97.79</v>
      </c>
      <c r="AM28" s="9">
        <f t="shared" si="6"/>
        <v>0.30509772073093239</v>
      </c>
      <c r="AN28" s="9">
        <f t="shared" si="7"/>
        <v>2.3747762834981478E-2</v>
      </c>
      <c r="AO28" s="9">
        <f t="shared" si="8"/>
        <v>-0.51556103679442122</v>
      </c>
      <c r="AP28" s="9">
        <f t="shared" si="8"/>
        <v>-1.6243772969521926</v>
      </c>
    </row>
    <row r="29" spans="1:42">
      <c r="A29">
        <v>19</v>
      </c>
      <c r="B29" t="s">
        <v>98</v>
      </c>
      <c r="D29">
        <v>-38.5</v>
      </c>
      <c r="E29">
        <f t="shared" si="4"/>
        <v>-97.79</v>
      </c>
      <c r="G29">
        <v>10.8</v>
      </c>
      <c r="H29" s="1">
        <v>13.160029066014239</v>
      </c>
      <c r="I29" s="2">
        <v>513.61416138807704</v>
      </c>
      <c r="J29" s="1">
        <v>4.7374254249153154</v>
      </c>
      <c r="K29" s="2">
        <v>41.057839527209723</v>
      </c>
      <c r="L29" s="2">
        <v>15.861055354317008</v>
      </c>
      <c r="M29" s="2">
        <v>87.240139791551371</v>
      </c>
      <c r="N29" s="2">
        <v>70.815502147681201</v>
      </c>
      <c r="O29" s="1">
        <v>5.8849643411231067</v>
      </c>
      <c r="P29" s="1">
        <v>2.7684562255967973</v>
      </c>
      <c r="Q29" s="1">
        <v>2.0421862177948293</v>
      </c>
      <c r="R29" s="1">
        <v>0.10012454014965218</v>
      </c>
      <c r="S29" s="1">
        <v>3.9655819765672238</v>
      </c>
      <c r="T29" s="1">
        <v>0.29613605701131701</v>
      </c>
      <c r="U29" s="1">
        <v>18.069863431445402</v>
      </c>
      <c r="V29" s="8">
        <v>55.504617879194683</v>
      </c>
      <c r="W29" s="1">
        <v>0.28673674451956516</v>
      </c>
      <c r="X29" s="2">
        <v>163.08527714875407</v>
      </c>
      <c r="Y29" s="2">
        <v>116.08209713309066</v>
      </c>
      <c r="Z29" s="2">
        <v>310.25494142925027</v>
      </c>
      <c r="AA29" s="8">
        <v>58.423155013562109</v>
      </c>
      <c r="AB29" s="2">
        <v>147.64288051479724</v>
      </c>
      <c r="AC29" s="8">
        <v>9.1718294935310904</v>
      </c>
      <c r="AD29" s="1">
        <v>0.85258321870797982</v>
      </c>
      <c r="AE29" s="1">
        <v>2.0181353823564758</v>
      </c>
      <c r="AF29" s="2">
        <v>116.4868645895581</v>
      </c>
      <c r="AG29" s="2">
        <v>60.274953145149084</v>
      </c>
      <c r="AH29" s="2">
        <v>177.71929849731251</v>
      </c>
      <c r="AI29" s="2">
        <v>182.53845928451381</v>
      </c>
      <c r="AJ29" s="1">
        <v>100.5517968493949</v>
      </c>
      <c r="AK29" s="2">
        <f t="shared" si="3"/>
        <v>498.86021758529915</v>
      </c>
      <c r="AL29" s="2">
        <f t="shared" si="5"/>
        <v>-97.79</v>
      </c>
      <c r="AM29" s="9">
        <f t="shared" si="6"/>
        <v>0.29979058445605211</v>
      </c>
      <c r="AN29" s="9">
        <f t="shared" si="7"/>
        <v>2.1410045996581532E-2</v>
      </c>
      <c r="AO29" s="9">
        <f t="shared" si="8"/>
        <v>-0.5231820111908535</v>
      </c>
      <c r="AP29" s="9">
        <f t="shared" si="8"/>
        <v>-1.669382399681737</v>
      </c>
    </row>
    <row r="30" spans="1:42">
      <c r="A30">
        <v>20</v>
      </c>
      <c r="B30" t="s">
        <v>99</v>
      </c>
      <c r="D30">
        <v>-41</v>
      </c>
      <c r="E30">
        <f t="shared" si="4"/>
        <v>-104.14</v>
      </c>
      <c r="G30" s="1">
        <v>10.777392127474968</v>
      </c>
      <c r="H30" s="1">
        <v>12.913705572474875</v>
      </c>
      <c r="I30" s="2">
        <v>546.40212039852611</v>
      </c>
      <c r="J30" s="1">
        <v>5.3901267650159284</v>
      </c>
      <c r="K30" s="2">
        <v>84.767527883366483</v>
      </c>
      <c r="L30" s="2">
        <v>15.291061754095509</v>
      </c>
      <c r="M30" s="2">
        <v>71.069545826796613</v>
      </c>
      <c r="N30" s="2">
        <v>56.476440372991192</v>
      </c>
      <c r="O30" s="1">
        <v>5.1697235878054384</v>
      </c>
      <c r="P30" s="1">
        <v>2.6545546590582503</v>
      </c>
      <c r="Q30" s="1">
        <v>2.0712107971239133</v>
      </c>
      <c r="R30" s="1">
        <v>8.5387421194159416E-2</v>
      </c>
      <c r="S30" s="1">
        <v>5.0981635841221946</v>
      </c>
      <c r="T30" s="1">
        <v>0.41188186784283487</v>
      </c>
      <c r="U30" s="1">
        <v>17.716492410620621</v>
      </c>
      <c r="V30" s="8">
        <v>50.628168179522461</v>
      </c>
      <c r="W30" s="1">
        <v>0.28318514925519511</v>
      </c>
      <c r="X30" s="2">
        <v>89.382798984450403</v>
      </c>
      <c r="Y30" s="2">
        <v>106.49749794287025</v>
      </c>
      <c r="Z30" s="2">
        <v>257.00987573823068</v>
      </c>
      <c r="AA30" s="8">
        <v>59.024906325524732</v>
      </c>
      <c r="AB30" s="2">
        <v>156.27067813225986</v>
      </c>
      <c r="AC30" s="8">
        <v>7.5397823051839605</v>
      </c>
      <c r="AD30" s="1">
        <v>0.84528311492100039</v>
      </c>
      <c r="AE30" s="1">
        <v>3.8620341543109347</v>
      </c>
      <c r="AF30" s="2">
        <v>105.66730455685635</v>
      </c>
      <c r="AG30" s="2">
        <v>59.740920531546806</v>
      </c>
      <c r="AH30" s="2">
        <v>140.42749490084358</v>
      </c>
      <c r="AI30" s="2">
        <v>205.5142392472024</v>
      </c>
      <c r="AJ30" s="1">
        <v>99.627357387691305</v>
      </c>
      <c r="AK30" s="2">
        <f t="shared" si="3"/>
        <v>357.35628008508178</v>
      </c>
      <c r="AL30" s="2">
        <f t="shared" si="5"/>
        <v>-104.14</v>
      </c>
      <c r="AM30" s="9">
        <f t="shared" si="6"/>
        <v>0.29655539708775069</v>
      </c>
      <c r="AN30" s="9">
        <f t="shared" si="7"/>
        <v>2.4313065719573687E-2</v>
      </c>
      <c r="AO30" s="9">
        <f t="shared" si="8"/>
        <v>-0.52789416772203246</v>
      </c>
      <c r="AP30" s="9">
        <f t="shared" si="8"/>
        <v>-1.6141602759921903</v>
      </c>
    </row>
    <row r="31" spans="1:42">
      <c r="A31">
        <v>21</v>
      </c>
      <c r="B31" t="s">
        <v>100</v>
      </c>
      <c r="D31">
        <v>-42</v>
      </c>
      <c r="E31">
        <f t="shared" si="4"/>
        <v>-106.68</v>
      </c>
      <c r="G31">
        <v>11.46</v>
      </c>
      <c r="H31" s="1">
        <v>12.772743487066062</v>
      </c>
      <c r="I31" s="2">
        <v>530.83067495649141</v>
      </c>
      <c r="J31" s="1">
        <v>5.4000191263186368</v>
      </c>
      <c r="K31" s="2">
        <v>32.131792804380453</v>
      </c>
      <c r="L31" s="2">
        <v>13.085347648157866</v>
      </c>
      <c r="M31" s="2">
        <v>87.306083641810815</v>
      </c>
      <c r="N31" s="2">
        <v>66.76117138655485</v>
      </c>
      <c r="O31" s="1">
        <v>5.5131381661742633</v>
      </c>
      <c r="P31" s="1">
        <v>2.6886613944123994</v>
      </c>
      <c r="Q31" s="1">
        <v>2.0906981728029508</v>
      </c>
      <c r="R31" s="1">
        <v>9.7093529461292682E-2</v>
      </c>
      <c r="S31" s="1">
        <v>3.2276498564926892</v>
      </c>
      <c r="T31" s="1">
        <v>0.32554322102320371</v>
      </c>
      <c r="U31" s="1">
        <v>17.171530059054664</v>
      </c>
      <c r="V31" s="8">
        <v>54.241198071018374</v>
      </c>
      <c r="W31" s="1">
        <v>0.27051909511525246</v>
      </c>
      <c r="X31" s="2">
        <v>132.67959963014076</v>
      </c>
      <c r="Y31" s="2">
        <v>111.17991175062666</v>
      </c>
      <c r="Z31" s="2">
        <v>298.31831471371538</v>
      </c>
      <c r="AA31" s="8">
        <v>58.757692055981074</v>
      </c>
      <c r="AB31" s="2">
        <v>160.14313274768739</v>
      </c>
      <c r="AC31" s="8">
        <v>9.8879128977394242</v>
      </c>
      <c r="AD31" s="1">
        <v>0.81044864369409886</v>
      </c>
      <c r="AE31" s="1">
        <v>2.5386397783263446</v>
      </c>
      <c r="AF31" s="2">
        <v>112.18346594119966</v>
      </c>
      <c r="AG31" s="2">
        <v>58.538959317388255</v>
      </c>
      <c r="AH31" s="2">
        <v>159.51082617269847</v>
      </c>
      <c r="AI31" s="2">
        <v>177.03506905141896</v>
      </c>
      <c r="AJ31" s="1">
        <v>100.18655689204923</v>
      </c>
      <c r="AK31" s="2">
        <f t="shared" si="3"/>
        <v>446.25768083120488</v>
      </c>
      <c r="AL31" s="2">
        <f t="shared" si="5"/>
        <v>-106.68</v>
      </c>
      <c r="AM31" s="9">
        <f t="shared" si="6"/>
        <v>0.29333507563661249</v>
      </c>
      <c r="AN31" s="9">
        <f t="shared" si="7"/>
        <v>2.1844082339934207E-2</v>
      </c>
      <c r="AO31" s="9">
        <f t="shared" si="8"/>
        <v>-0.53263600301113212</v>
      </c>
      <c r="AP31" s="9">
        <f t="shared" si="8"/>
        <v>-1.6606661950868848</v>
      </c>
    </row>
    <row r="32" spans="1:42">
      <c r="A32">
        <v>22</v>
      </c>
      <c r="B32" t="s">
        <v>101</v>
      </c>
      <c r="D32">
        <v>-46</v>
      </c>
      <c r="E32">
        <f t="shared" si="4"/>
        <v>-116.84</v>
      </c>
      <c r="G32">
        <v>10.73</v>
      </c>
      <c r="H32" s="1">
        <v>12.633453213705009</v>
      </c>
      <c r="I32" s="2">
        <v>562.52682045542872</v>
      </c>
      <c r="J32" s="1">
        <v>4.5290827860865202</v>
      </c>
      <c r="K32" s="2">
        <v>49.822690652169847</v>
      </c>
      <c r="L32" s="2">
        <v>13.147630489790272</v>
      </c>
      <c r="M32" s="2">
        <v>89.200643560570256</v>
      </c>
      <c r="N32" s="2">
        <v>68.188525655364359</v>
      </c>
      <c r="O32" s="1">
        <v>5.2841905309742412</v>
      </c>
      <c r="P32" s="1">
        <v>2.6411311305582301</v>
      </c>
      <c r="Q32" s="1">
        <v>1.9430723928139491</v>
      </c>
      <c r="R32" s="1">
        <v>9.4406666471908679E-2</v>
      </c>
      <c r="S32" s="1">
        <v>3.8857371543272854</v>
      </c>
      <c r="T32" s="1">
        <v>0.42270434425295184</v>
      </c>
      <c r="U32" s="1">
        <v>17.789488481192066</v>
      </c>
      <c r="V32" s="8">
        <v>53.33765471820567</v>
      </c>
      <c r="W32" s="1">
        <v>0.24363183522492232</v>
      </c>
      <c r="X32" s="2">
        <v>137.05329124602261</v>
      </c>
      <c r="Y32" s="2">
        <v>108.57852993762171</v>
      </c>
      <c r="Z32" s="2">
        <v>280.06861663045595</v>
      </c>
      <c r="AA32" s="8">
        <v>60.995129709079798</v>
      </c>
      <c r="AB32" s="2">
        <v>154.31854945236341</v>
      </c>
      <c r="AC32" s="8">
        <v>10.812237371345866</v>
      </c>
      <c r="AD32" s="1">
        <v>0.81644154545385439</v>
      </c>
      <c r="AE32" s="1">
        <v>2.2088584485974607</v>
      </c>
      <c r="AF32" s="2">
        <v>108.52771564790268</v>
      </c>
      <c r="AG32" s="2">
        <v>59.182008515347832</v>
      </c>
      <c r="AH32" s="2">
        <v>147.66625947190843</v>
      </c>
      <c r="AI32" s="2">
        <v>194.60601722413043</v>
      </c>
      <c r="AJ32" s="1">
        <v>100.33324415462138</v>
      </c>
      <c r="AK32" s="2">
        <f t="shared" si="3"/>
        <v>442.10871993386559</v>
      </c>
      <c r="AL32" s="2">
        <f t="shared" si="5"/>
        <v>-116.84</v>
      </c>
      <c r="AM32" s="9">
        <f t="shared" si="6"/>
        <v>0.30058946844594958</v>
      </c>
      <c r="AN32" s="9">
        <f t="shared" si="7"/>
        <v>2.383587879717099E-2</v>
      </c>
      <c r="AO32" s="9">
        <f t="shared" si="8"/>
        <v>-0.52202623957057959</v>
      </c>
      <c r="AP32" s="9">
        <f t="shared" si="8"/>
        <v>-1.6227688315814368</v>
      </c>
    </row>
    <row r="33" spans="1:42">
      <c r="A33">
        <v>23</v>
      </c>
      <c r="B33" t="s">
        <v>102</v>
      </c>
      <c r="D33">
        <v>-46</v>
      </c>
      <c r="E33">
        <f t="shared" si="4"/>
        <v>-116.84</v>
      </c>
      <c r="G33" s="1">
        <v>10.676463136559455</v>
      </c>
      <c r="H33" s="1">
        <v>12.629609070761317</v>
      </c>
      <c r="I33" s="2">
        <v>568.02978503262159</v>
      </c>
      <c r="J33" s="1">
        <v>5.3427799640240359</v>
      </c>
      <c r="K33" s="2">
        <v>53.959131750857097</v>
      </c>
      <c r="L33" s="2">
        <v>12.501478389730197</v>
      </c>
      <c r="M33" s="2">
        <v>87.633496204361251</v>
      </c>
      <c r="N33" s="2">
        <v>67.527508336261278</v>
      </c>
      <c r="O33" s="1">
        <v>5.2321241605629263</v>
      </c>
      <c r="P33" s="1">
        <v>2.6168577591356872</v>
      </c>
      <c r="Q33" s="1">
        <v>2.0224906187082907</v>
      </c>
      <c r="R33" s="1">
        <v>8.4202624575455576E-2</v>
      </c>
      <c r="S33" s="1">
        <v>4.1254234683290498</v>
      </c>
      <c r="T33" s="1">
        <v>0.40526433781855176</v>
      </c>
      <c r="U33" s="1">
        <v>17.725839248394202</v>
      </c>
      <c r="V33" s="8">
        <v>51.278405121667681</v>
      </c>
      <c r="W33" s="1">
        <v>0.27191056158994098</v>
      </c>
      <c r="X33" s="2">
        <v>138.80722873880353</v>
      </c>
      <c r="Y33" s="2">
        <v>107.3293861604688</v>
      </c>
      <c r="Z33" s="2">
        <v>272.72788234469778</v>
      </c>
      <c r="AA33" s="8">
        <v>59.529094237726483</v>
      </c>
      <c r="AB33" s="2">
        <v>164.10978082626963</v>
      </c>
      <c r="AC33" s="8">
        <v>10.938359379778786</v>
      </c>
      <c r="AD33" s="1">
        <v>0.81995628001700038</v>
      </c>
      <c r="AE33" s="1">
        <v>1.8734210668168376</v>
      </c>
      <c r="AF33" s="2">
        <v>107.93743078887161</v>
      </c>
      <c r="AG33" s="2">
        <v>58.59464566941913</v>
      </c>
      <c r="AH33" s="2">
        <v>148.63334153375172</v>
      </c>
      <c r="AI33" s="2">
        <v>189.36312797341418</v>
      </c>
      <c r="AJ33" s="1">
        <v>99.630752751479122</v>
      </c>
      <c r="AK33" s="2">
        <f t="shared" si="3"/>
        <v>442.60157481317776</v>
      </c>
      <c r="AL33" s="2">
        <f t="shared" si="5"/>
        <v>-116.84</v>
      </c>
      <c r="AM33" s="9">
        <f t="shared" si="6"/>
        <v>0.30251636554644129</v>
      </c>
      <c r="AN33" s="9">
        <f t="shared" si="7"/>
        <v>2.3094295706776957E-2</v>
      </c>
      <c r="AO33" s="9">
        <f t="shared" si="8"/>
        <v>-0.51925112588999411</v>
      </c>
      <c r="AP33" s="9">
        <f t="shared" si="8"/>
        <v>-1.6364952776401815</v>
      </c>
    </row>
    <row r="34" spans="1:42">
      <c r="A34">
        <v>24</v>
      </c>
      <c r="B34" t="s">
        <v>103</v>
      </c>
      <c r="D34">
        <v>-51</v>
      </c>
      <c r="E34">
        <f t="shared" si="4"/>
        <v>-129.54</v>
      </c>
      <c r="G34">
        <v>10.71</v>
      </c>
      <c r="H34" s="1">
        <v>13.156942684423282</v>
      </c>
      <c r="I34" s="2">
        <v>501.50203687525743</v>
      </c>
      <c r="J34" s="1">
        <v>4.1251442947727703</v>
      </c>
      <c r="K34" s="2">
        <v>57.044819152759295</v>
      </c>
      <c r="L34" s="2">
        <v>20.647008233573832</v>
      </c>
      <c r="M34" s="2">
        <v>82.355481220741765</v>
      </c>
      <c r="N34" s="2">
        <v>64.813670078462565</v>
      </c>
      <c r="O34" s="1">
        <v>5.7306313646420506</v>
      </c>
      <c r="P34" s="1">
        <v>2.7009650749165743</v>
      </c>
      <c r="Q34" s="1">
        <v>2.0021097192672905</v>
      </c>
      <c r="R34" s="1">
        <v>0.11555870127579639</v>
      </c>
      <c r="S34" s="1">
        <v>4.3504080874464606</v>
      </c>
      <c r="T34" s="1">
        <v>0.41029139729713138</v>
      </c>
      <c r="U34" s="1">
        <v>17.626861389374739</v>
      </c>
      <c r="V34" s="8">
        <v>54.049684771029987</v>
      </c>
      <c r="W34" s="1">
        <v>0.26337295677229</v>
      </c>
      <c r="X34" s="2">
        <v>91.781091688419579</v>
      </c>
      <c r="Y34" s="2">
        <v>115.03696478404174</v>
      </c>
      <c r="Z34" s="2">
        <v>259.11109255259726</v>
      </c>
      <c r="AA34" s="8">
        <v>60.054351574530727</v>
      </c>
      <c r="AB34" s="2">
        <v>143.42984153174794</v>
      </c>
      <c r="AC34" s="8">
        <v>11.038304232305041</v>
      </c>
      <c r="AD34" s="1">
        <v>0.85461328653948487</v>
      </c>
      <c r="AE34" s="1">
        <v>1.6579838825715612</v>
      </c>
      <c r="AF34" s="2">
        <v>115.84147507077452</v>
      </c>
      <c r="AG34" s="2">
        <v>62.794258421679316</v>
      </c>
      <c r="AH34" s="2">
        <v>144.46143989139986</v>
      </c>
      <c r="AI34" s="2">
        <v>189.16688520538298</v>
      </c>
      <c r="AJ34" s="1">
        <v>100.12398105443739</v>
      </c>
      <c r="AK34" s="2">
        <f t="shared" si="3"/>
        <v>383.41168287902372</v>
      </c>
      <c r="AL34" s="2">
        <f t="shared" si="5"/>
        <v>-129.54</v>
      </c>
      <c r="AM34" s="9">
        <f t="shared" si="6"/>
        <v>0.28070817033949041</v>
      </c>
      <c r="AN34" s="9">
        <f t="shared" si="7"/>
        <v>2.2134793383725739E-2</v>
      </c>
      <c r="AO34" s="9">
        <f t="shared" si="8"/>
        <v>-0.55174494653294148</v>
      </c>
      <c r="AP34" s="9">
        <f t="shared" si="8"/>
        <v>-1.654924527569325</v>
      </c>
    </row>
    <row r="35" spans="1:42">
      <c r="A35">
        <v>25</v>
      </c>
      <c r="B35" t="s">
        <v>104</v>
      </c>
      <c r="D35">
        <v>-51</v>
      </c>
      <c r="E35">
        <f t="shared" si="4"/>
        <v>-129.54</v>
      </c>
      <c r="G35" s="1">
        <v>9.710123529701276</v>
      </c>
      <c r="H35" s="1">
        <v>12.474010840736149</v>
      </c>
      <c r="I35" s="2">
        <v>574.90367527419119</v>
      </c>
      <c r="J35" s="1">
        <v>4.5760621925531595</v>
      </c>
      <c r="K35" s="2">
        <v>68.534477999232621</v>
      </c>
      <c r="L35" s="2">
        <v>20.492169973816292</v>
      </c>
      <c r="M35" s="2">
        <v>96.594082412611883</v>
      </c>
      <c r="N35" s="2">
        <v>66.825726922321223</v>
      </c>
      <c r="O35" s="1">
        <v>5.1663435178961556</v>
      </c>
      <c r="P35" s="1">
        <v>2.6064138251985276</v>
      </c>
      <c r="Q35" s="1">
        <v>1.883697260132986</v>
      </c>
      <c r="R35" s="1">
        <v>8.9861372391721636E-2</v>
      </c>
      <c r="S35" s="1">
        <v>4.2762300732456886</v>
      </c>
      <c r="T35" s="1">
        <v>0.41297870227296102</v>
      </c>
      <c r="U35" s="1">
        <v>18.120316149881962</v>
      </c>
      <c r="V35" s="8">
        <v>51.826960784670746</v>
      </c>
      <c r="W35" s="1">
        <v>0.24745422821075602</v>
      </c>
      <c r="X35" s="2">
        <v>118.38194431315696</v>
      </c>
      <c r="Y35" s="2">
        <v>107.70247196549224</v>
      </c>
      <c r="Z35" s="2">
        <v>270.95746607348872</v>
      </c>
      <c r="AA35" s="8">
        <v>61.904776288282989</v>
      </c>
      <c r="AB35" s="2">
        <v>158.3327915635501</v>
      </c>
      <c r="AC35" s="8">
        <v>9.2582991452576433</v>
      </c>
      <c r="AD35" s="1">
        <v>0.83478580834894778</v>
      </c>
      <c r="AE35" s="1">
        <v>1.6724592333598378</v>
      </c>
      <c r="AF35" s="2">
        <v>108.01232801622064</v>
      </c>
      <c r="AG35" s="2">
        <v>59.306036938619911</v>
      </c>
      <c r="AH35" s="2">
        <v>142.32796824716212</v>
      </c>
      <c r="AI35" s="2">
        <v>193.47370327755547</v>
      </c>
      <c r="AJ35" s="1">
        <v>99.906507565725633</v>
      </c>
      <c r="AK35" s="2">
        <f t="shared" si="3"/>
        <v>424.1297218952522</v>
      </c>
      <c r="AL35" s="2">
        <f t="shared" si="5"/>
        <v>-129.54</v>
      </c>
      <c r="AM35" s="9">
        <f t="shared" si="6"/>
        <v>0.3055391505697132</v>
      </c>
      <c r="AN35" s="9">
        <f t="shared" si="7"/>
        <v>2.3176448538363478E-2</v>
      </c>
      <c r="AO35" s="9">
        <f t="shared" si="8"/>
        <v>-0.51493313309081201</v>
      </c>
      <c r="AP35" s="9">
        <f t="shared" si="8"/>
        <v>-1.6349531127365009</v>
      </c>
    </row>
    <row r="36" spans="1:42">
      <c r="A36">
        <v>26</v>
      </c>
      <c r="B36" t="s">
        <v>105</v>
      </c>
      <c r="D36">
        <v>-55.5</v>
      </c>
      <c r="E36">
        <f t="shared" si="4"/>
        <v>-140.97</v>
      </c>
      <c r="G36">
        <v>10.17</v>
      </c>
      <c r="H36" s="1">
        <v>12.844248237907779</v>
      </c>
      <c r="I36" s="2">
        <v>530.65932062403738</v>
      </c>
      <c r="J36" s="1">
        <v>4.3157714915776353</v>
      </c>
      <c r="K36" s="2">
        <v>42.524099261911843</v>
      </c>
      <c r="L36" s="2">
        <v>17.817851868527871</v>
      </c>
      <c r="M36" s="2">
        <v>77.555871834840332</v>
      </c>
      <c r="N36" s="2">
        <v>66.681663178340614</v>
      </c>
      <c r="O36" s="1">
        <v>5.6924663778018934</v>
      </c>
      <c r="P36" s="1">
        <v>2.6787490117752943</v>
      </c>
      <c r="Q36" s="1">
        <v>1.9677355837739163</v>
      </c>
      <c r="R36" s="1">
        <v>0.10039310190508359</v>
      </c>
      <c r="S36" s="1">
        <v>3.7060248181692552</v>
      </c>
      <c r="T36" s="1">
        <v>0.33443078451493452</v>
      </c>
      <c r="U36" s="1">
        <v>18.304591715378976</v>
      </c>
      <c r="V36" s="8">
        <v>53.067278581070276</v>
      </c>
      <c r="W36" s="1">
        <v>0.26445315397757863</v>
      </c>
      <c r="X36" s="2">
        <v>106.71667992824671</v>
      </c>
      <c r="Y36" s="2">
        <v>113.69971814927229</v>
      </c>
      <c r="Z36" s="2">
        <v>293.1838967414148</v>
      </c>
      <c r="AA36" s="8">
        <v>61.067072897365726</v>
      </c>
      <c r="AB36" s="2">
        <v>151.9015023014646</v>
      </c>
      <c r="AC36" s="8">
        <v>8.983317853086831</v>
      </c>
      <c r="AD36" s="1">
        <v>0.84232409021503574</v>
      </c>
      <c r="AE36" s="1">
        <v>5.1775696949524921</v>
      </c>
      <c r="AF36" s="2">
        <v>113.85044943779286</v>
      </c>
      <c r="AG36" s="2">
        <v>62.196429064387438</v>
      </c>
      <c r="AH36" s="2">
        <v>157.44969187326097</v>
      </c>
      <c r="AI36" s="2">
        <v>189.6861158637634</v>
      </c>
      <c r="AJ36" s="1">
        <v>100.27764473081487</v>
      </c>
      <c r="AK36" s="2">
        <f t="shared" si="3"/>
        <v>408.40390681468864</v>
      </c>
      <c r="AL36" s="2">
        <f t="shared" si="5"/>
        <v>-140.97</v>
      </c>
      <c r="AM36" s="9">
        <f t="shared" si="6"/>
        <v>0.29430293653080247</v>
      </c>
      <c r="AN36" s="9">
        <f t="shared" si="7"/>
        <v>2.2519374438802846E-2</v>
      </c>
      <c r="AO36" s="9">
        <f t="shared" si="8"/>
        <v>-0.53120540452369547</v>
      </c>
      <c r="AP36" s="9">
        <f t="shared" si="8"/>
        <v>-1.6474436778326551</v>
      </c>
    </row>
    <row r="37" spans="1:42">
      <c r="A37">
        <v>27</v>
      </c>
      <c r="B37" t="s">
        <v>106</v>
      </c>
      <c r="D37">
        <v>-57</v>
      </c>
      <c r="E37">
        <f t="shared" si="4"/>
        <v>-144.78</v>
      </c>
      <c r="G37">
        <v>10.49</v>
      </c>
      <c r="H37" s="1">
        <v>13.369053328356635</v>
      </c>
      <c r="I37" s="2">
        <v>528.1189106126468</v>
      </c>
      <c r="J37" s="1">
        <v>4.0485664785434636</v>
      </c>
      <c r="K37" s="2">
        <v>47.124224095163008</v>
      </c>
      <c r="L37" s="2">
        <v>15.856327204314001</v>
      </c>
      <c r="M37" s="2">
        <v>87.509952386850756</v>
      </c>
      <c r="N37" s="2">
        <v>64.349414506505255</v>
      </c>
      <c r="O37" s="1">
        <v>5.6245949385922618</v>
      </c>
      <c r="P37" s="1">
        <v>2.6988032758804876</v>
      </c>
      <c r="Q37" s="1">
        <v>1.973479112912784</v>
      </c>
      <c r="R37" s="1">
        <v>9.3692368209101845E-2</v>
      </c>
      <c r="S37" s="1">
        <v>4.605903576780185</v>
      </c>
      <c r="T37" s="1">
        <v>0.38848440030810077</v>
      </c>
      <c r="U37" s="1">
        <v>18.02388290500366</v>
      </c>
      <c r="V37" s="8">
        <v>54.079240797615746</v>
      </c>
      <c r="W37" s="1">
        <v>0.2548019905096921</v>
      </c>
      <c r="X37" s="2">
        <v>83.584984187931141</v>
      </c>
      <c r="Y37" s="2">
        <v>113.47155424701684</v>
      </c>
      <c r="Z37" s="2">
        <v>249.81934455728216</v>
      </c>
      <c r="AA37" s="8">
        <v>60.381952424173676</v>
      </c>
      <c r="AB37" s="2">
        <v>140.91232276238102</v>
      </c>
      <c r="AC37" s="8">
        <v>11.555147628332522</v>
      </c>
      <c r="AD37" s="1">
        <v>0.85987042325022367</v>
      </c>
      <c r="AE37" s="1">
        <v>1.9625517216999537</v>
      </c>
      <c r="AF37" s="2">
        <v>116.72492167911012</v>
      </c>
      <c r="AG37" s="2">
        <v>62.730681133193059</v>
      </c>
      <c r="AH37" s="2">
        <v>140.24329642682699</v>
      </c>
      <c r="AI37" s="2">
        <v>189.94389679767977</v>
      </c>
      <c r="AJ37" s="1">
        <v>100.18329874073642</v>
      </c>
      <c r="AK37" s="2">
        <f t="shared" si="3"/>
        <v>375.68764750811414</v>
      </c>
      <c r="AL37" s="2">
        <f t="shared" si="5"/>
        <v>-144.78</v>
      </c>
      <c r="AM37" s="9">
        <f t="shared" si="6"/>
        <v>0.28732165153339256</v>
      </c>
      <c r="AN37" s="9">
        <f t="shared" si="7"/>
        <v>2.2089827916130775E-2</v>
      </c>
      <c r="AO37" s="9">
        <f t="shared" si="8"/>
        <v>-0.54163164589397439</v>
      </c>
      <c r="AP37" s="9">
        <f t="shared" si="8"/>
        <v>-1.6558076673502007</v>
      </c>
    </row>
    <row r="38" spans="1:42">
      <c r="A38">
        <v>28</v>
      </c>
      <c r="B38" t="s">
        <v>107</v>
      </c>
      <c r="D38">
        <f>-12*5.01</f>
        <v>-60.12</v>
      </c>
      <c r="E38">
        <f t="shared" si="4"/>
        <v>-152.70480000000001</v>
      </c>
      <c r="G38">
        <v>10.220000000000001</v>
      </c>
      <c r="H38" s="1">
        <v>12.862797120980931</v>
      </c>
      <c r="I38" s="2">
        <v>552.19382112682456</v>
      </c>
      <c r="J38" s="1">
        <v>4.0814604684771698</v>
      </c>
      <c r="K38" s="2">
        <v>59.035403832039023</v>
      </c>
      <c r="L38" s="2">
        <v>12.975943748767932</v>
      </c>
      <c r="M38" s="2">
        <v>72.374914970919775</v>
      </c>
      <c r="N38" s="2">
        <v>60.770799282136913</v>
      </c>
      <c r="O38" s="1">
        <v>5.3119426489668609</v>
      </c>
      <c r="P38" s="1">
        <v>2.6382206981400569</v>
      </c>
      <c r="Q38" s="1">
        <v>1.9083651228020939</v>
      </c>
      <c r="R38" s="1">
        <v>0.10703461691742724</v>
      </c>
      <c r="S38" s="1">
        <v>4.001537268197966</v>
      </c>
      <c r="T38" s="1">
        <v>0.41689400032312657</v>
      </c>
      <c r="U38" s="1">
        <v>18.010537173200944</v>
      </c>
      <c r="V38" s="8">
        <v>53.786367661863054</v>
      </c>
      <c r="W38" s="1">
        <v>0.25686869791738148</v>
      </c>
      <c r="X38" s="2">
        <v>77.021034357195163</v>
      </c>
      <c r="Y38" s="2">
        <v>107.28433871842635</v>
      </c>
      <c r="Z38" s="2">
        <v>250.59525463541792</v>
      </c>
      <c r="AA38" s="8">
        <v>61.329499681252251</v>
      </c>
      <c r="AB38" s="2">
        <v>142.65514496413567</v>
      </c>
      <c r="AC38" s="8">
        <v>10.695651317040317</v>
      </c>
      <c r="AD38" s="1">
        <v>0.87284897950486029</v>
      </c>
      <c r="AE38" s="1">
        <v>3.3929233361998823</v>
      </c>
      <c r="AF38" s="2">
        <v>109.70952878962339</v>
      </c>
      <c r="AG38" s="2">
        <v>61.761416663650891</v>
      </c>
      <c r="AH38" s="2">
        <v>134.65908068916681</v>
      </c>
      <c r="AI38" s="2">
        <v>213.04637242808107</v>
      </c>
      <c r="AJ38" s="1">
        <v>100.00593203528216</v>
      </c>
      <c r="AK38" s="2">
        <f t="shared" si="3"/>
        <v>344.82582929941867</v>
      </c>
      <c r="AL38" s="2">
        <f t="shared" si="5"/>
        <v>-152.70480000000001</v>
      </c>
      <c r="AM38" s="9">
        <f t="shared" si="6"/>
        <v>0.29161470293476732</v>
      </c>
      <c r="AN38" s="9">
        <f t="shared" si="7"/>
        <v>2.4408159650817895E-2</v>
      </c>
      <c r="AO38" s="9">
        <f t="shared" si="8"/>
        <v>-0.53519058308910561</v>
      </c>
      <c r="AP38" s="9">
        <f t="shared" si="8"/>
        <v>-1.6124649646887204</v>
      </c>
    </row>
    <row r="39" spans="1:42">
      <c r="A39">
        <v>29</v>
      </c>
      <c r="B39" t="s">
        <v>108</v>
      </c>
      <c r="D39">
        <f>-12*5.04</f>
        <v>-60.480000000000004</v>
      </c>
      <c r="E39">
        <f t="shared" si="4"/>
        <v>-153.61920000000001</v>
      </c>
      <c r="G39">
        <v>10.220000000000001</v>
      </c>
      <c r="H39" s="1">
        <v>13.128196700489433</v>
      </c>
      <c r="I39" s="2">
        <v>582.38262057260226</v>
      </c>
      <c r="J39" s="1">
        <v>4.5896778613744997</v>
      </c>
      <c r="K39" s="2">
        <v>49.009550841077775</v>
      </c>
      <c r="L39" s="2">
        <v>17.206368754650409</v>
      </c>
      <c r="M39" s="2">
        <v>94.656386327255319</v>
      </c>
      <c r="N39" s="2">
        <v>72.332236904817051</v>
      </c>
      <c r="O39" s="1">
        <v>5.7336982633365103</v>
      </c>
      <c r="P39" s="1">
        <v>2.6811916933363036</v>
      </c>
      <c r="Q39" s="1">
        <v>1.9915820729500198</v>
      </c>
      <c r="R39" s="1">
        <v>0.12747632831816127</v>
      </c>
      <c r="S39" s="1">
        <v>4.2423279811671586</v>
      </c>
      <c r="T39" s="1">
        <v>0.37501572368648806</v>
      </c>
      <c r="U39" s="1">
        <v>17.506989444042009</v>
      </c>
      <c r="V39" s="8">
        <v>54.423165834710424</v>
      </c>
      <c r="W39" s="1">
        <v>0.28501989791580945</v>
      </c>
      <c r="X39" s="2">
        <v>115.98056601286285</v>
      </c>
      <c r="Y39" s="2">
        <v>111.7408060921624</v>
      </c>
      <c r="Z39" s="2">
        <v>342.47112359686042</v>
      </c>
      <c r="AA39" s="8">
        <v>59.764052250779706</v>
      </c>
      <c r="AB39" s="2">
        <v>154.01571406981225</v>
      </c>
      <c r="AC39" s="8">
        <v>11.11595689821203</v>
      </c>
      <c r="AD39" s="1">
        <v>0.84475615520684955</v>
      </c>
      <c r="AE39" s="1">
        <v>2.74371722162673</v>
      </c>
      <c r="AF39" s="2">
        <v>112.43681722829234</v>
      </c>
      <c r="AG39" s="2">
        <v>61.467566672900318</v>
      </c>
      <c r="AH39" s="2">
        <v>167.31707042483984</v>
      </c>
      <c r="AI39" s="2">
        <v>194.25236674129573</v>
      </c>
      <c r="AJ39" s="1">
        <v>99.740666947393777</v>
      </c>
      <c r="AK39" s="2">
        <f t="shared" si="3"/>
        <v>450.28625966977506</v>
      </c>
      <c r="AL39" s="2">
        <f t="shared" si="5"/>
        <v>-153.61920000000001</v>
      </c>
      <c r="AM39" s="9">
        <f t="shared" si="6"/>
        <v>0.28481669914160523</v>
      </c>
      <c r="AN39" s="9">
        <f t="shared" si="7"/>
        <v>2.2995081544416863E-2</v>
      </c>
      <c r="AO39" s="9">
        <f t="shared" si="8"/>
        <v>-0.54543455108700456</v>
      </c>
      <c r="AP39" s="9">
        <f t="shared" si="8"/>
        <v>-1.6383650460061219</v>
      </c>
    </row>
    <row r="40" spans="1:42">
      <c r="A40">
        <v>30</v>
      </c>
      <c r="B40" t="s">
        <v>109</v>
      </c>
      <c r="D40">
        <v>-61.320000000000007</v>
      </c>
      <c r="E40">
        <f t="shared" si="4"/>
        <v>-155.75280000000001</v>
      </c>
      <c r="G40">
        <v>10.18</v>
      </c>
      <c r="H40" s="1">
        <v>12.597788033948383</v>
      </c>
      <c r="I40" s="2">
        <v>665.56398409210897</v>
      </c>
      <c r="J40" s="1">
        <v>4.1270024939907559</v>
      </c>
      <c r="K40" s="2">
        <v>44.847781495016989</v>
      </c>
      <c r="L40" s="2">
        <v>13.203873010885074</v>
      </c>
      <c r="M40" s="2">
        <v>81.002852626808334</v>
      </c>
      <c r="N40" s="2">
        <v>80.456770451030252</v>
      </c>
      <c r="O40" s="1">
        <v>5.7269606828588984</v>
      </c>
      <c r="P40" s="1">
        <v>2.5966623817443746</v>
      </c>
      <c r="Q40" s="1">
        <v>1.8833879432073155</v>
      </c>
      <c r="R40" s="1">
        <v>0.10683904413847974</v>
      </c>
      <c r="S40" s="1">
        <v>5.78743235767024</v>
      </c>
      <c r="T40" s="1">
        <v>0.38218389357161753</v>
      </c>
      <c r="U40" s="1">
        <v>18.067483544250777</v>
      </c>
      <c r="V40" s="8">
        <v>52.773406528956301</v>
      </c>
      <c r="W40" s="1">
        <v>0.268297647927563</v>
      </c>
      <c r="X40" s="2">
        <v>91.410894627358346</v>
      </c>
      <c r="Y40" s="2">
        <v>111.34013841776456</v>
      </c>
      <c r="Z40" s="2">
        <v>287.74508160883539</v>
      </c>
      <c r="AA40" s="8">
        <v>60.553817209135588</v>
      </c>
      <c r="AB40" s="2">
        <v>156.74224996306043</v>
      </c>
      <c r="AC40" s="8">
        <v>11.267330250861448</v>
      </c>
      <c r="AD40" s="1">
        <v>0.85190257542301007</v>
      </c>
      <c r="AE40" s="1">
        <v>3.2065709057271281</v>
      </c>
      <c r="AF40" s="2">
        <v>114.98136967715598</v>
      </c>
      <c r="AG40" s="2">
        <v>62.742601697009725</v>
      </c>
      <c r="AH40" s="2">
        <v>135.19378658354455</v>
      </c>
      <c r="AI40" s="2">
        <v>205.45438020471116</v>
      </c>
      <c r="AJ40" s="1">
        <v>99.274841905945976</v>
      </c>
      <c r="AK40" s="2">
        <f t="shared" si="3"/>
        <v>388.06430428874148</v>
      </c>
      <c r="AL40" s="2">
        <f t="shared" si="5"/>
        <v>-155.75280000000001</v>
      </c>
      <c r="AM40" s="9">
        <f t="shared" si="6"/>
        <v>0.28796197568440746</v>
      </c>
      <c r="AN40" s="9">
        <f t="shared" si="7"/>
        <v>2.4117121620708015E-2</v>
      </c>
      <c r="AO40" s="9">
        <f t="shared" si="8"/>
        <v>-0.54066485543758125</v>
      </c>
      <c r="AP40" s="9">
        <f t="shared" si="8"/>
        <v>-1.617674526500293</v>
      </c>
    </row>
    <row r="41" spans="1:42">
      <c r="A41">
        <v>31</v>
      </c>
      <c r="B41" t="s">
        <v>110</v>
      </c>
      <c r="D41">
        <v>-62.16</v>
      </c>
      <c r="E41">
        <f t="shared" si="4"/>
        <v>-157.88639999999998</v>
      </c>
      <c r="G41">
        <v>10.79</v>
      </c>
      <c r="H41" s="1">
        <v>12.918264651514276</v>
      </c>
      <c r="I41" s="2">
        <v>602.79280784977675</v>
      </c>
      <c r="J41" s="1">
        <v>4.0345670881053213</v>
      </c>
      <c r="K41" s="2">
        <v>43.250830903772616</v>
      </c>
      <c r="L41" s="2">
        <v>13.884715775271834</v>
      </c>
      <c r="M41" s="2">
        <v>75.464227026689827</v>
      </c>
      <c r="N41" s="2">
        <v>65.551481128129439</v>
      </c>
      <c r="O41" s="1">
        <v>5.4732636733321476</v>
      </c>
      <c r="P41" s="1">
        <v>2.6641551374583603</v>
      </c>
      <c r="Q41" s="1">
        <v>1.9383174102897194</v>
      </c>
      <c r="R41" s="1">
        <v>0.11415536161625295</v>
      </c>
      <c r="S41" s="1">
        <v>4.4048157599952251</v>
      </c>
      <c r="T41" s="1">
        <v>0.4133097221188673</v>
      </c>
      <c r="U41" s="1">
        <v>17.878249397074025</v>
      </c>
      <c r="V41" s="8">
        <v>53.574102115112225</v>
      </c>
      <c r="W41" s="1">
        <v>0.26296085137128722</v>
      </c>
      <c r="X41" s="2">
        <v>87.691677863722191</v>
      </c>
      <c r="Y41" s="2">
        <v>109.93036760466694</v>
      </c>
      <c r="Z41" s="2">
        <v>303.92585311944276</v>
      </c>
      <c r="AA41" s="8">
        <v>60.94168099934106</v>
      </c>
      <c r="AB41" s="2">
        <v>147.11870004703445</v>
      </c>
      <c r="AC41" s="8">
        <v>12.279461994829319</v>
      </c>
      <c r="AD41" s="1">
        <v>0.85231328922853666</v>
      </c>
      <c r="AE41" s="1">
        <v>3.375719213921319</v>
      </c>
      <c r="AF41" s="2">
        <v>111.75904207667401</v>
      </c>
      <c r="AG41" s="2">
        <v>61.276987967021292</v>
      </c>
      <c r="AH41" s="2">
        <v>141.78156818110622</v>
      </c>
      <c r="AI41" s="2">
        <v>204.46159317567324</v>
      </c>
      <c r="AJ41" s="1">
        <v>100.40298818437583</v>
      </c>
      <c r="AK41" s="2">
        <f t="shared" si="3"/>
        <v>370.48895419964771</v>
      </c>
      <c r="AL41" s="2">
        <f t="shared" si="5"/>
        <v>-157.88639999999998</v>
      </c>
      <c r="AM41" s="9">
        <f t="shared" si="6"/>
        <v>0.29176123027939843</v>
      </c>
      <c r="AN41" s="9">
        <f t="shared" si="7"/>
        <v>2.3989018563906204E-2</v>
      </c>
      <c r="AO41" s="9">
        <f t="shared" si="8"/>
        <v>-0.53497241838625675</v>
      </c>
      <c r="AP41" s="9">
        <f t="shared" si="8"/>
        <v>-1.6199875194768856</v>
      </c>
    </row>
    <row r="42" spans="1:42">
      <c r="A42">
        <v>32</v>
      </c>
      <c r="B42" t="s">
        <v>111</v>
      </c>
      <c r="D42">
        <v>-68.039999999999992</v>
      </c>
      <c r="E42">
        <f t="shared" si="4"/>
        <v>-172.82159999999999</v>
      </c>
      <c r="G42">
        <v>10.14</v>
      </c>
      <c r="H42" s="1">
        <v>12.801223388222342</v>
      </c>
      <c r="I42" s="2">
        <v>632.25744206961576</v>
      </c>
      <c r="J42" s="1">
        <v>3.8960156976390525</v>
      </c>
      <c r="K42" s="2">
        <v>39.175039183744204</v>
      </c>
      <c r="L42" s="2">
        <v>13.822550932210804</v>
      </c>
      <c r="M42" s="2">
        <v>83.93657494429138</v>
      </c>
      <c r="N42" s="2">
        <v>66.087695552745544</v>
      </c>
      <c r="O42" s="1">
        <v>5.2554930643190767</v>
      </c>
      <c r="P42" s="1">
        <v>2.6147070388769378</v>
      </c>
      <c r="Q42" s="1">
        <v>1.8910702944312063</v>
      </c>
      <c r="R42" s="1">
        <v>0.10917000877784666</v>
      </c>
      <c r="S42" s="1">
        <v>4.9771991799845905</v>
      </c>
      <c r="T42" s="1">
        <v>0.41255513965183116</v>
      </c>
      <c r="U42" s="1">
        <v>18.597042153213753</v>
      </c>
      <c r="V42" s="8">
        <v>52.582637311345813</v>
      </c>
      <c r="W42" s="1">
        <v>0.26340738496154387</v>
      </c>
      <c r="X42" s="2">
        <v>58.741191710608589</v>
      </c>
      <c r="Y42" s="2">
        <v>110.01010492784819</v>
      </c>
      <c r="Z42" s="2">
        <v>281.36009214211356</v>
      </c>
      <c r="AA42" s="8">
        <v>61.213535325594314</v>
      </c>
      <c r="AB42" s="2">
        <v>149.39169091447798</v>
      </c>
      <c r="AC42" s="8">
        <v>11.139249352501469</v>
      </c>
      <c r="AD42" s="1">
        <v>0.86414184682769901</v>
      </c>
      <c r="AE42" s="1">
        <v>3.377042444294776</v>
      </c>
      <c r="AF42" s="2">
        <v>108.55347111529635</v>
      </c>
      <c r="AG42" s="2">
        <v>64.173665036374302</v>
      </c>
      <c r="AH42" s="2">
        <v>126.86181111710549</v>
      </c>
      <c r="AI42" s="2">
        <v>224.57550557753598</v>
      </c>
      <c r="AJ42" s="1">
        <v>99.461319189301847</v>
      </c>
      <c r="AK42" s="2">
        <f t="shared" si="3"/>
        <v>335.627273324751</v>
      </c>
      <c r="AL42" s="2">
        <f t="shared" si="5"/>
        <v>-172.82159999999999</v>
      </c>
      <c r="AM42" s="9">
        <f t="shared" si="6"/>
        <v>0.28979242720004778</v>
      </c>
      <c r="AN42" s="9">
        <f t="shared" si="7"/>
        <v>2.5988268754945972E-2</v>
      </c>
      <c r="AO42" s="9">
        <f t="shared" si="8"/>
        <v>-0.53791296761640706</v>
      </c>
      <c r="AP42" s="9">
        <f t="shared" si="8"/>
        <v>-1.5852226506727725</v>
      </c>
    </row>
    <row r="43" spans="1:42">
      <c r="A43">
        <v>33</v>
      </c>
      <c r="B43" s="10" t="s">
        <v>112</v>
      </c>
      <c r="C43" s="10"/>
      <c r="D43" s="10">
        <v>-71.400000000000006</v>
      </c>
      <c r="E43">
        <f t="shared" si="4"/>
        <v>-181.35600000000002</v>
      </c>
      <c r="F43" s="10"/>
      <c r="G43" s="10">
        <v>11.11</v>
      </c>
      <c r="H43" s="11">
        <v>12.973910339022636</v>
      </c>
      <c r="I43" s="12">
        <v>556.28167975590009</v>
      </c>
      <c r="J43" s="11">
        <v>4.3418883502861894</v>
      </c>
      <c r="K43" s="12">
        <v>62.867659128380566</v>
      </c>
      <c r="L43" s="12">
        <v>17.662323926538303</v>
      </c>
      <c r="M43" s="12">
        <v>90.580595361402715</v>
      </c>
      <c r="N43" s="12">
        <v>66.998407229204261</v>
      </c>
      <c r="O43" s="11">
        <v>5.5266978082992377</v>
      </c>
      <c r="P43" s="11">
        <v>2.6801272858719396</v>
      </c>
      <c r="Q43" s="11">
        <v>1.9745343170987606</v>
      </c>
      <c r="R43" s="11">
        <v>0.11503649249427367</v>
      </c>
      <c r="S43" s="11">
        <v>4.5746559270055567</v>
      </c>
      <c r="T43" s="11">
        <v>0.39852005907486254</v>
      </c>
      <c r="U43" s="11">
        <v>17.608041997411949</v>
      </c>
      <c r="V43" s="13">
        <v>56.475982345885164</v>
      </c>
      <c r="W43" s="11">
        <v>0.26761776516029201</v>
      </c>
      <c r="X43" s="12">
        <v>116.87584539934073</v>
      </c>
      <c r="Y43" s="12">
        <v>109.81192338567611</v>
      </c>
      <c r="Z43" s="12">
        <v>308.56162055126657</v>
      </c>
      <c r="AA43" s="13">
        <v>60.265592414533565</v>
      </c>
      <c r="AB43" s="12">
        <v>145.9689062310083</v>
      </c>
      <c r="AC43" s="13">
        <v>11.171079876261132</v>
      </c>
      <c r="AD43" s="11">
        <v>0.84450972692353354</v>
      </c>
      <c r="AE43" s="11">
        <v>3.1564410260154734</v>
      </c>
      <c r="AF43" s="12">
        <v>113.53865687595574</v>
      </c>
      <c r="AG43" s="12">
        <v>60.300601775386603</v>
      </c>
      <c r="AH43" s="12">
        <v>162.02091448046411</v>
      </c>
      <c r="AI43" s="12">
        <v>199.69973414584737</v>
      </c>
      <c r="AJ43" s="11">
        <v>100.49843455876528</v>
      </c>
      <c r="AK43" s="12">
        <f t="shared" si="3"/>
        <v>436.47576247041184</v>
      </c>
      <c r="AL43" s="12">
        <f t="shared" si="5"/>
        <v>-181.35600000000002</v>
      </c>
      <c r="AM43" s="14">
        <f t="shared" si="6"/>
        <v>0.29200441585972975</v>
      </c>
      <c r="AN43" s="14">
        <f t="shared" si="7"/>
        <v>2.3646824634375025E-2</v>
      </c>
      <c r="AO43" s="14">
        <f t="shared" si="8"/>
        <v>-0.5346105808494841</v>
      </c>
      <c r="AP43" s="14">
        <f t="shared" si="8"/>
        <v>-1.6262271693598207</v>
      </c>
    </row>
    <row r="44" spans="1:42">
      <c r="A44">
        <v>34</v>
      </c>
      <c r="B44" t="s">
        <v>113</v>
      </c>
      <c r="D44">
        <v>-74.400000000000006</v>
      </c>
      <c r="E44">
        <f t="shared" si="4"/>
        <v>-188.97600000000003</v>
      </c>
      <c r="G44">
        <v>10.02</v>
      </c>
      <c r="H44" s="1">
        <v>12.350362366294176</v>
      </c>
      <c r="I44" s="2">
        <v>544.01750337807425</v>
      </c>
      <c r="J44" s="1">
        <v>3.2235304573605577</v>
      </c>
      <c r="K44" s="2">
        <v>50.725974226213857</v>
      </c>
      <c r="L44" s="2">
        <v>13.049946477973759</v>
      </c>
      <c r="M44" s="2">
        <v>77.612074389555019</v>
      </c>
      <c r="N44" s="2">
        <v>63.215245501902814</v>
      </c>
      <c r="O44" s="1">
        <v>5.1973764521547077</v>
      </c>
      <c r="P44" s="1">
        <v>2.5194633649608265</v>
      </c>
      <c r="Q44" s="1">
        <v>1.7451838796670869</v>
      </c>
      <c r="R44" s="1">
        <v>9.7742021652241801E-2</v>
      </c>
      <c r="S44" s="1">
        <v>5.3201880886872717</v>
      </c>
      <c r="T44" s="1">
        <v>0.44390874969508731</v>
      </c>
      <c r="U44" s="1">
        <v>18.49202434608306</v>
      </c>
      <c r="V44" s="8">
        <v>53.463939083937412</v>
      </c>
      <c r="W44" s="1">
        <v>0.26066445113473002</v>
      </c>
      <c r="X44" s="2">
        <v>49.798426330477696</v>
      </c>
      <c r="Y44" s="2">
        <v>105.94138408733329</v>
      </c>
      <c r="Z44" s="2">
        <v>274.56756806311694</v>
      </c>
      <c r="AA44" s="8">
        <v>63.30441900046911</v>
      </c>
      <c r="AB44" s="2">
        <v>137.261700314367</v>
      </c>
      <c r="AC44" s="8">
        <v>10.291965725968929</v>
      </c>
      <c r="AD44" s="1">
        <v>0.88697753441497096</v>
      </c>
      <c r="AE44" s="1">
        <v>2.3414924446699614</v>
      </c>
      <c r="AF44" s="2">
        <v>110.84589115005453</v>
      </c>
      <c r="AG44" s="2">
        <v>63.151924155795136</v>
      </c>
      <c r="AH44" s="2">
        <v>116.28837939764904</v>
      </c>
      <c r="AI44" s="2">
        <v>248.90539404106289</v>
      </c>
      <c r="AJ44" s="1">
        <v>100.04962827780349</v>
      </c>
      <c r="AK44" s="2">
        <f t="shared" si="3"/>
        <v>306.91412561958452</v>
      </c>
      <c r="AL44" s="2">
        <f t="shared" si="5"/>
        <v>-188.97600000000003</v>
      </c>
      <c r="AM44" s="9">
        <f t="shared" si="6"/>
        <v>0.29281806680131278</v>
      </c>
      <c r="AN44" s="9">
        <f t="shared" si="7"/>
        <v>2.8062198238790217E-2</v>
      </c>
      <c r="AO44" s="9">
        <f t="shared" si="8"/>
        <v>-0.53340213092630606</v>
      </c>
      <c r="AP44" s="9">
        <f t="shared" si="8"/>
        <v>-1.5518783117259338</v>
      </c>
    </row>
    <row r="45" spans="1:42">
      <c r="A45">
        <v>35</v>
      </c>
      <c r="B45" t="s">
        <v>114</v>
      </c>
      <c r="D45">
        <v>-76.800000000000011</v>
      </c>
      <c r="E45">
        <f t="shared" si="4"/>
        <v>-195.07200000000003</v>
      </c>
      <c r="G45">
        <v>9.98</v>
      </c>
      <c r="H45" s="1">
        <v>12.80711272963317</v>
      </c>
      <c r="I45" s="2">
        <v>567.87934133605631</v>
      </c>
      <c r="J45" s="1">
        <v>3.4004770334870535</v>
      </c>
      <c r="K45" s="2">
        <v>42.234320028102765</v>
      </c>
      <c r="L45" s="2">
        <v>13.745585197336569</v>
      </c>
      <c r="M45" s="2">
        <v>81.240477678821406</v>
      </c>
      <c r="N45" s="2">
        <v>59.114489005760973</v>
      </c>
      <c r="O45" s="1">
        <v>5.280358427194626</v>
      </c>
      <c r="P45" s="1">
        <v>2.633324541664027</v>
      </c>
      <c r="Q45" s="1">
        <v>1.8460396902569522</v>
      </c>
      <c r="R45" s="1">
        <v>0.10693682978035041</v>
      </c>
      <c r="S45" s="1">
        <v>4.7639799226988924</v>
      </c>
      <c r="T45" s="1">
        <v>0.42485493874151653</v>
      </c>
      <c r="U45" s="1">
        <v>17.796508441033012</v>
      </c>
      <c r="V45" s="8">
        <v>52.843265730677558</v>
      </c>
      <c r="W45" s="1">
        <v>0.24977310033285849</v>
      </c>
      <c r="X45" s="2">
        <v>62.540874792873794</v>
      </c>
      <c r="Y45" s="2">
        <v>109.9898192012313</v>
      </c>
      <c r="Z45" s="2">
        <v>296.35934189246603</v>
      </c>
      <c r="AA45" s="8">
        <v>62.803696417427915</v>
      </c>
      <c r="AB45" s="2">
        <v>138.34902407147484</v>
      </c>
      <c r="AC45" s="8">
        <v>11.676875247283476</v>
      </c>
      <c r="AD45" s="1">
        <v>0.86734541451080549</v>
      </c>
      <c r="AE45" s="1">
        <v>0.92864038115004333</v>
      </c>
      <c r="AF45" s="2">
        <v>111.04808032431816</v>
      </c>
      <c r="AG45" s="2">
        <v>63.875429406565715</v>
      </c>
      <c r="AH45" s="2">
        <v>125.98103999035546</v>
      </c>
      <c r="AI45" s="2">
        <v>225.9121285759424</v>
      </c>
      <c r="AJ45" s="1">
        <v>100.39991912302929</v>
      </c>
      <c r="AK45" s="2">
        <f t="shared" si="3"/>
        <v>328.87688146781164</v>
      </c>
      <c r="AL45" s="2">
        <f t="shared" si="5"/>
        <v>-195.07200000000003</v>
      </c>
      <c r="AM45" s="9">
        <f t="shared" si="6"/>
        <v>0.27861274055409668</v>
      </c>
      <c r="AN45" s="9">
        <f t="shared" si="7"/>
        <v>2.6046385303525228E-2</v>
      </c>
      <c r="AO45" s="9">
        <f t="shared" si="8"/>
        <v>-0.55499902780499444</v>
      </c>
      <c r="AP45" s="9">
        <f t="shared" si="8"/>
        <v>-1.5842525392227473</v>
      </c>
    </row>
    <row r="46" spans="1:42">
      <c r="A46">
        <v>36</v>
      </c>
      <c r="B46" t="s">
        <v>115</v>
      </c>
      <c r="D46">
        <v>-78.960000000000008</v>
      </c>
      <c r="E46">
        <f t="shared" si="4"/>
        <v>-200.55840000000003</v>
      </c>
      <c r="G46">
        <v>9.77</v>
      </c>
      <c r="H46" s="1">
        <v>12.616905687253711</v>
      </c>
      <c r="I46" s="2">
        <v>571.40236627608238</v>
      </c>
      <c r="J46" s="1">
        <v>3.6511222967080013</v>
      </c>
      <c r="K46" s="2">
        <v>50.957499599981738</v>
      </c>
      <c r="L46" s="2">
        <v>14.772805553395475</v>
      </c>
      <c r="M46" s="2">
        <v>80.664693083361399</v>
      </c>
      <c r="N46" s="2">
        <v>63.57425479030757</v>
      </c>
      <c r="O46" s="1">
        <v>5.1257856074949606</v>
      </c>
      <c r="P46" s="1">
        <v>2.5782835057870592</v>
      </c>
      <c r="Q46" s="1">
        <v>1.8965550008436927</v>
      </c>
      <c r="R46" s="1">
        <v>0.10449127967045388</v>
      </c>
      <c r="S46" s="1">
        <v>4.4408424620883258</v>
      </c>
      <c r="T46" s="1">
        <v>0.44787050049870125</v>
      </c>
      <c r="U46" s="1">
        <v>18.787295777527262</v>
      </c>
      <c r="V46" s="8">
        <v>53.160319378522516</v>
      </c>
      <c r="W46" s="1">
        <v>0.26165246925545077</v>
      </c>
      <c r="X46" s="2">
        <v>64.584054506757013</v>
      </c>
      <c r="Y46" s="2">
        <v>108.19331184998686</v>
      </c>
      <c r="Z46" s="2">
        <v>274.96645292124003</v>
      </c>
      <c r="AA46" s="8">
        <v>62.374055548219744</v>
      </c>
      <c r="AB46" s="2">
        <v>146.16978878325804</v>
      </c>
      <c r="AC46" s="8">
        <v>11.478367707739302</v>
      </c>
      <c r="AD46" s="1">
        <v>0.86060970810017146</v>
      </c>
      <c r="AE46" s="1">
        <v>1.4395330436444835</v>
      </c>
      <c r="AF46" s="2">
        <v>106.14641467215048</v>
      </c>
      <c r="AG46" s="2">
        <v>63.517614341859662</v>
      </c>
      <c r="AH46" s="2">
        <v>125.11006473861181</v>
      </c>
      <c r="AI46" s="2">
        <v>226.96885808777225</v>
      </c>
      <c r="AJ46" s="1">
        <v>99.68733160383195</v>
      </c>
      <c r="AK46" s="2">
        <f t="shared" si="3"/>
        <v>333.93306711903779</v>
      </c>
      <c r="AL46" s="2">
        <f t="shared" si="5"/>
        <v>-200.55840000000003</v>
      </c>
      <c r="AM46" s="9">
        <f t="shared" si="6"/>
        <v>0.29578087861442198</v>
      </c>
      <c r="AN46" s="9">
        <f t="shared" si="7"/>
        <v>2.6373030184474049E-2</v>
      </c>
      <c r="AO46" s="9">
        <f t="shared" si="8"/>
        <v>-0.52902990532446126</v>
      </c>
      <c r="AP46" s="9">
        <f t="shared" si="8"/>
        <v>-1.5788399681666914</v>
      </c>
    </row>
    <row r="47" spans="1:42" ht="15.75" thickBot="1">
      <c r="A47">
        <v>37</v>
      </c>
      <c r="B47" s="6" t="s">
        <v>116</v>
      </c>
      <c r="C47" s="6"/>
      <c r="D47" s="6">
        <v>-82.08</v>
      </c>
      <c r="E47">
        <f t="shared" si="4"/>
        <v>-208.48320000000001</v>
      </c>
      <c r="F47" s="6" t="s">
        <v>117</v>
      </c>
      <c r="G47" s="6">
        <v>9.01</v>
      </c>
      <c r="H47" s="15">
        <v>12.340367919963043</v>
      </c>
      <c r="I47" s="16">
        <v>631.06805756950791</v>
      </c>
      <c r="J47" s="15">
        <v>3.1462103222871889</v>
      </c>
      <c r="K47" s="16">
        <v>48.815669559546919</v>
      </c>
      <c r="L47" s="16">
        <v>17.854775581876392</v>
      </c>
      <c r="M47" s="16">
        <v>72.621697274306797</v>
      </c>
      <c r="N47" s="16">
        <v>63.598912932314569</v>
      </c>
      <c r="O47" s="15">
        <v>5.0361348411422924</v>
      </c>
      <c r="P47" s="15">
        <v>2.5337988312471036</v>
      </c>
      <c r="Q47" s="15">
        <v>1.6940069866680314</v>
      </c>
      <c r="R47" s="15">
        <v>9.758199321613853E-2</v>
      </c>
      <c r="S47" s="15">
        <v>5.9157315314507741</v>
      </c>
      <c r="T47" s="15">
        <v>0.43428745139888264</v>
      </c>
      <c r="U47" s="15">
        <v>18.825929234467711</v>
      </c>
      <c r="V47" s="17">
        <v>53.109268328935926</v>
      </c>
      <c r="W47" s="15">
        <v>0.24671330610691153</v>
      </c>
      <c r="X47" s="16">
        <v>48.738466329562876</v>
      </c>
      <c r="Y47" s="16">
        <v>105.95569899266631</v>
      </c>
      <c r="Z47" s="16">
        <v>272.17441045179294</v>
      </c>
      <c r="AA47" s="17">
        <v>64.507930384603569</v>
      </c>
      <c r="AB47" s="16">
        <v>140.46937302224504</v>
      </c>
      <c r="AC47" s="17">
        <v>11.216879715190737</v>
      </c>
      <c r="AD47" s="15">
        <v>0.89617752365876391</v>
      </c>
      <c r="AE47" s="15">
        <v>4.7909476580396317</v>
      </c>
      <c r="AF47" s="16">
        <v>109.4533583050827</v>
      </c>
      <c r="AG47" s="16">
        <v>65.040827758535642</v>
      </c>
      <c r="AH47" s="16">
        <v>117.51448911613416</v>
      </c>
      <c r="AI47" s="16">
        <v>256.30462000737583</v>
      </c>
      <c r="AJ47" s="15">
        <v>99.943209560291933</v>
      </c>
      <c r="AK47" s="16">
        <f t="shared" si="3"/>
        <v>302.47356565231837</v>
      </c>
      <c r="AL47" s="16">
        <f t="shared" si="5"/>
        <v>-208.48320000000001</v>
      </c>
      <c r="AM47" s="18">
        <f t="shared" si="6"/>
        <v>0.28944787271710404</v>
      </c>
      <c r="AN47" s="18">
        <f t="shared" si="7"/>
        <v>2.859975989589408E-2</v>
      </c>
      <c r="AO47" s="18">
        <f t="shared" si="8"/>
        <v>-0.53842963791137055</v>
      </c>
      <c r="AP47" s="18">
        <f t="shared" si="8"/>
        <v>-1.5436376128963416</v>
      </c>
    </row>
    <row r="48" spans="1:42" ht="15.75" thickTop="1">
      <c r="A48">
        <v>38</v>
      </c>
      <c r="B48" t="s">
        <v>118</v>
      </c>
      <c r="D48">
        <v>-88.08</v>
      </c>
      <c r="E48">
        <f t="shared" si="4"/>
        <v>-223.72319999999999</v>
      </c>
      <c r="F48" t="s">
        <v>119</v>
      </c>
      <c r="G48">
        <v>11.61</v>
      </c>
      <c r="H48" s="1">
        <v>12.284278320913094</v>
      </c>
      <c r="I48" s="2">
        <v>540.44259513057773</v>
      </c>
      <c r="J48" s="1">
        <v>4.0533713292570823</v>
      </c>
      <c r="K48" s="2">
        <v>36.640092665746103</v>
      </c>
      <c r="L48" s="2">
        <v>16.593509924332441</v>
      </c>
      <c r="M48" s="2">
        <v>79.631929628227553</v>
      </c>
      <c r="N48" s="2">
        <v>60.899226249308938</v>
      </c>
      <c r="O48" s="1">
        <v>5.1814365375602911</v>
      </c>
      <c r="P48" s="1">
        <v>2.5698139269178215</v>
      </c>
      <c r="Q48" s="1">
        <v>1.9560001985326856</v>
      </c>
      <c r="R48" s="1">
        <v>0.13461569216464708</v>
      </c>
      <c r="S48" s="1">
        <v>5.0080792103501039</v>
      </c>
      <c r="T48" s="1">
        <v>0.43557028327197711</v>
      </c>
      <c r="U48" s="1">
        <v>18.190659839698078</v>
      </c>
      <c r="V48" s="8">
        <v>55.086835575213229</v>
      </c>
      <c r="W48" s="1">
        <v>0.25105344152811088</v>
      </c>
      <c r="X48" s="2">
        <v>57.745843427591048</v>
      </c>
      <c r="Y48" s="2">
        <v>107.00811006392237</v>
      </c>
      <c r="Z48" s="19">
        <v>693.32790613280656</v>
      </c>
      <c r="AA48" s="8">
        <v>61.027782583790646</v>
      </c>
      <c r="AB48" s="2">
        <v>162.83826069244267</v>
      </c>
      <c r="AC48" s="8">
        <v>10.82467093877899</v>
      </c>
      <c r="AD48" s="1">
        <v>0.81871689993647112</v>
      </c>
      <c r="AE48" s="1">
        <v>1.5730799502309691</v>
      </c>
      <c r="AF48" s="2">
        <v>108.29629153035513</v>
      </c>
      <c r="AG48" s="2">
        <v>61.642282272038784</v>
      </c>
      <c r="AH48" s="2">
        <v>124.10536798570021</v>
      </c>
      <c r="AI48" s="2">
        <v>220.28282655529068</v>
      </c>
      <c r="AJ48" s="1">
        <v>100.32263921387283</v>
      </c>
      <c r="AK48" s="2">
        <f t="shared" si="3"/>
        <v>322.38236729082774</v>
      </c>
      <c r="AL48" s="2">
        <f t="shared" si="5"/>
        <v>-223.72319999999999</v>
      </c>
      <c r="AM48" s="9">
        <f t="shared" si="6"/>
        <v>0.29510036243335919</v>
      </c>
      <c r="AN48" s="9">
        <f t="shared" si="7"/>
        <v>2.6905860447290594E-2</v>
      </c>
      <c r="AO48" s="9">
        <f t="shared" si="8"/>
        <v>-0.53003025711233709</v>
      </c>
      <c r="AP48" s="9">
        <f t="shared" si="8"/>
        <v>-1.5701531146921961</v>
      </c>
    </row>
    <row r="49" spans="1:42">
      <c r="A49">
        <v>39</v>
      </c>
      <c r="B49" t="s">
        <v>120</v>
      </c>
      <c r="D49">
        <v>-93.6</v>
      </c>
      <c r="E49">
        <f t="shared" si="4"/>
        <v>-237.744</v>
      </c>
      <c r="G49">
        <v>11.08</v>
      </c>
      <c r="H49" s="1">
        <v>12.384712041580537</v>
      </c>
      <c r="I49" s="2">
        <v>561.6816478674865</v>
      </c>
      <c r="J49" s="1">
        <v>4.2845017341387397</v>
      </c>
      <c r="K49" s="2">
        <v>60.600030200769062</v>
      </c>
      <c r="L49" s="2">
        <v>16.235277258675737</v>
      </c>
      <c r="M49" s="2">
        <v>81.935071272396385</v>
      </c>
      <c r="N49" s="2">
        <v>59.746915021659802</v>
      </c>
      <c r="O49" s="1">
        <v>4.7469515773745217</v>
      </c>
      <c r="P49" s="1">
        <v>2.5146831828000931</v>
      </c>
      <c r="Q49" s="1">
        <v>2.0146531977025757</v>
      </c>
      <c r="R49" s="1">
        <v>0.1017182540459006</v>
      </c>
      <c r="S49" s="1">
        <v>5.2260775199542753</v>
      </c>
      <c r="T49" s="1">
        <v>0.43613623928283846</v>
      </c>
      <c r="U49" s="1">
        <v>17.641913427445012</v>
      </c>
      <c r="V49" s="8">
        <v>55.954715157356219</v>
      </c>
      <c r="W49" s="1">
        <v>0.27205116760424036</v>
      </c>
      <c r="X49" s="2">
        <v>56.613587320300788</v>
      </c>
      <c r="Y49" s="2">
        <v>104.54657965722743</v>
      </c>
      <c r="Z49" s="19">
        <v>697.40282661444428</v>
      </c>
      <c r="AA49" s="8">
        <v>61.030626464643284</v>
      </c>
      <c r="AB49" s="2">
        <v>169.30443313573483</v>
      </c>
      <c r="AC49" s="8">
        <v>10.535476893661656</v>
      </c>
      <c r="AD49" s="1">
        <v>0.80350406057977053</v>
      </c>
      <c r="AE49" s="1">
        <v>2.4522375401054815</v>
      </c>
      <c r="AF49" s="2">
        <v>102.54163054780035</v>
      </c>
      <c r="AG49" s="2">
        <v>62.269815588676231</v>
      </c>
      <c r="AH49" s="2">
        <v>121.28832037110816</v>
      </c>
      <c r="AI49" s="2">
        <v>224.76839611959502</v>
      </c>
      <c r="AJ49" s="1">
        <v>99.6695379197525</v>
      </c>
      <c r="AK49" s="2">
        <f t="shared" si="3"/>
        <v>319.58389398546512</v>
      </c>
      <c r="AL49" s="2">
        <f t="shared" si="5"/>
        <v>-237.744</v>
      </c>
      <c r="AM49" s="9">
        <f t="shared" si="6"/>
        <v>0.28331404647122793</v>
      </c>
      <c r="AN49" s="9">
        <f t="shared" si="7"/>
        <v>2.7973523364326593E-2</v>
      </c>
      <c r="AO49" s="9">
        <f t="shared" si="8"/>
        <v>-0.54773189299203007</v>
      </c>
      <c r="AP49" s="9">
        <f t="shared" si="8"/>
        <v>-1.5532528292553915</v>
      </c>
    </row>
    <row r="50" spans="1:42">
      <c r="A50">
        <v>40</v>
      </c>
      <c r="B50" t="s">
        <v>121</v>
      </c>
      <c r="D50">
        <f>-8.15*12</f>
        <v>-97.800000000000011</v>
      </c>
      <c r="E50">
        <f t="shared" si="4"/>
        <v>-248.41200000000003</v>
      </c>
      <c r="G50">
        <v>10.59</v>
      </c>
      <c r="H50" s="1">
        <v>12.629308998681422</v>
      </c>
      <c r="I50" s="2">
        <v>532.25914974380021</v>
      </c>
      <c r="J50" s="1">
        <v>3.9964977872358154</v>
      </c>
      <c r="K50" s="2">
        <v>46.372385166562715</v>
      </c>
      <c r="L50" s="2">
        <v>14.115615414956112</v>
      </c>
      <c r="M50" s="2">
        <v>77.292184678324077</v>
      </c>
      <c r="N50" s="2">
        <v>59.316254182590839</v>
      </c>
      <c r="O50" s="1">
        <v>5.5197234773320352</v>
      </c>
      <c r="P50" s="1">
        <v>2.591862220773939</v>
      </c>
      <c r="Q50" s="1">
        <v>1.9545529461238678</v>
      </c>
      <c r="R50" s="1">
        <v>0.14005629148952886</v>
      </c>
      <c r="S50" s="1">
        <v>4.6077416738257515</v>
      </c>
      <c r="T50" s="1">
        <v>0.41659216563735441</v>
      </c>
      <c r="U50" s="1">
        <v>17.909550989932971</v>
      </c>
      <c r="V50" s="8">
        <v>51.824936258797663</v>
      </c>
      <c r="W50" s="1">
        <v>0.26024580846637119</v>
      </c>
      <c r="X50" s="2">
        <v>62.805206104635367</v>
      </c>
      <c r="Y50" s="2">
        <v>107.84854958254289</v>
      </c>
      <c r="Z50" s="19">
        <v>551.36462530089932</v>
      </c>
      <c r="AA50" s="8">
        <v>61.587995916881823</v>
      </c>
      <c r="AB50" s="2">
        <v>159.79242998109794</v>
      </c>
      <c r="AC50" s="8">
        <v>9.5284476208456557</v>
      </c>
      <c r="AD50" s="1">
        <v>0.83235259827995012</v>
      </c>
      <c r="AE50" s="1">
        <v>2.0169137022071952</v>
      </c>
      <c r="AF50" s="2">
        <v>108.6070916294008</v>
      </c>
      <c r="AG50" s="2">
        <v>61.531097575913847</v>
      </c>
      <c r="AH50" s="2">
        <v>125.45870176665528</v>
      </c>
      <c r="AI50" s="2">
        <v>211.17692079628733</v>
      </c>
      <c r="AJ50" s="1">
        <v>100.51918821090212</v>
      </c>
      <c r="AK50" s="2">
        <f t="shared" si="3"/>
        <v>324.87234673220559</v>
      </c>
      <c r="AL50" s="2">
        <f t="shared" si="5"/>
        <v>-248.41200000000003</v>
      </c>
      <c r="AM50" s="9">
        <f t="shared" si="6"/>
        <v>0.29106503370652709</v>
      </c>
      <c r="AN50" s="9">
        <f t="shared" si="7"/>
        <v>2.5371089275468439E-2</v>
      </c>
      <c r="AO50" s="9">
        <f t="shared" si="8"/>
        <v>-0.53600996419504532</v>
      </c>
      <c r="AP50" s="9">
        <f t="shared" si="8"/>
        <v>-1.5956608864964474</v>
      </c>
    </row>
    <row r="53" spans="1:42">
      <c r="I53" s="2"/>
      <c r="K53" s="2"/>
      <c r="L53" s="2"/>
      <c r="M53" s="2"/>
      <c r="N53" s="2"/>
      <c r="V53" s="8"/>
      <c r="X53" s="2"/>
      <c r="Y53" s="2"/>
      <c r="Z53" s="2"/>
      <c r="AA53" s="8"/>
      <c r="AB53" s="2"/>
      <c r="AC53" s="8"/>
      <c r="AF53" s="2"/>
      <c r="AG53" s="2"/>
      <c r="AH53" s="2"/>
      <c r="AI53" s="2"/>
      <c r="AK53" s="2"/>
    </row>
    <row r="54" spans="1:42">
      <c r="I54" s="2"/>
      <c r="K54" s="2"/>
      <c r="L54" s="2"/>
      <c r="M54" s="2"/>
      <c r="N54" s="2"/>
      <c r="V54" s="8"/>
      <c r="X54" s="2"/>
      <c r="Y54" s="2"/>
      <c r="Z54" s="2"/>
      <c r="AA54" s="8"/>
      <c r="AB54" s="2"/>
      <c r="AC54" s="8"/>
      <c r="AF54" s="2"/>
      <c r="AG54" s="2"/>
      <c r="AH54" s="2"/>
      <c r="AI54" s="2"/>
      <c r="AK54" s="2"/>
    </row>
    <row r="55" spans="1:42">
      <c r="I55" s="2"/>
      <c r="K55" s="2"/>
      <c r="L55" s="2"/>
      <c r="M55" s="2"/>
      <c r="N55" s="2"/>
      <c r="V55" s="8"/>
      <c r="X55" s="2"/>
      <c r="Y55" s="2"/>
      <c r="Z55" s="2"/>
      <c r="AA55" s="8"/>
      <c r="AB55" s="2"/>
      <c r="AC55" s="8"/>
      <c r="AF55" s="2"/>
      <c r="AG55" s="2"/>
      <c r="AH55" s="2"/>
      <c r="AI55" s="2"/>
      <c r="AK55" s="2"/>
    </row>
    <row r="56" spans="1:42">
      <c r="I56" s="2"/>
      <c r="K56" s="2"/>
      <c r="L56" s="2"/>
      <c r="M56" s="2"/>
      <c r="N56" s="2"/>
      <c r="V56" s="8"/>
      <c r="X56" s="2"/>
      <c r="Y56" s="2"/>
      <c r="Z56" s="2"/>
      <c r="AA56" s="8"/>
      <c r="AB56" s="2"/>
      <c r="AF56" s="2"/>
      <c r="AG56" s="2"/>
      <c r="AH56" s="2"/>
      <c r="AI56" s="2"/>
      <c r="AK56" s="2"/>
    </row>
    <row r="57" spans="1:42">
      <c r="K57" s="2"/>
      <c r="L57" s="2"/>
      <c r="M57" s="2"/>
      <c r="N57" s="2"/>
      <c r="V57" s="8"/>
      <c r="X57" s="2"/>
      <c r="Y57" s="2"/>
      <c r="Z57" s="2"/>
      <c r="AA57" s="8"/>
      <c r="AB57" s="2"/>
      <c r="AF57" s="2"/>
      <c r="AG57" s="2"/>
      <c r="AH57" s="2"/>
      <c r="AI57" s="2"/>
      <c r="AK57" s="2"/>
    </row>
    <row r="58" spans="1:42">
      <c r="K58" s="2"/>
      <c r="L58" s="2"/>
      <c r="M58" s="2"/>
      <c r="N58" s="2"/>
      <c r="V58" s="8"/>
      <c r="X58" s="8"/>
      <c r="Y58" s="2"/>
      <c r="AB58" s="2"/>
      <c r="AF58" s="2"/>
      <c r="AG58" s="2"/>
      <c r="AH58" s="2"/>
      <c r="AI58" s="2"/>
      <c r="AK58" s="2"/>
    </row>
    <row r="59" spans="1:42">
      <c r="K59" s="2"/>
      <c r="L59" s="2"/>
      <c r="M59" s="2"/>
      <c r="N59" s="2"/>
      <c r="V59" s="8"/>
      <c r="X59" s="8"/>
      <c r="AB59" s="2"/>
      <c r="AF59" s="2"/>
      <c r="AG59" s="2"/>
      <c r="AH59" s="2"/>
      <c r="AI59" s="2"/>
      <c r="AK59" s="2"/>
    </row>
    <row r="60" spans="1:42">
      <c r="AG60" s="2"/>
      <c r="AH60" s="2"/>
      <c r="AI60" s="2"/>
      <c r="AK60" s="2"/>
    </row>
    <row r="61" spans="1:42">
      <c r="AH61" s="2"/>
      <c r="AI61" s="2"/>
      <c r="AK61" s="2"/>
    </row>
    <row r="62" spans="1:42">
      <c r="AH62" s="2"/>
      <c r="AI62" s="2"/>
      <c r="AK6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East side</vt:lpstr>
      <vt:lpstr>West_side</vt:lpstr>
      <vt:lpstr>Sheet3</vt:lpstr>
      <vt:lpstr>Chart1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2011-08-05T17:47:11Z</dcterms:created>
  <dcterms:modified xsi:type="dcterms:W3CDTF">2011-12-28T12:04:40Z</dcterms:modified>
</cp:coreProperties>
</file>