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390" windowHeight="8700"/>
  </bookViews>
  <sheets>
    <sheet name="Chart1" sheetId="4" r:id="rId1"/>
    <sheet name="Summary" sheetId="3" r:id="rId2"/>
    <sheet name="Data" sheetId="1" r:id="rId3"/>
  </sheets>
  <definedNames>
    <definedName name="_xlnm.Print_Titles" localSheetId="2">Data!$2:$4</definedName>
  </definedNames>
  <calcPr calcId="125725" fullCalcOnLoad="1"/>
</workbook>
</file>

<file path=xl/calcChain.xml><?xml version="1.0" encoding="utf-8"?>
<calcChain xmlns="http://schemas.openxmlformats.org/spreadsheetml/2006/main">
  <c r="AC35" i="3"/>
  <c r="X35"/>
  <c r="T35"/>
  <c r="O35"/>
  <c r="K35"/>
  <c r="G35"/>
  <c r="C35"/>
  <c r="AC36"/>
  <c r="X36"/>
  <c r="T36"/>
  <c r="O36"/>
  <c r="K36"/>
  <c r="G36"/>
  <c r="C36"/>
  <c r="H31"/>
  <c r="B27"/>
  <c r="AC27"/>
  <c r="AB27"/>
  <c r="AB35" s="1"/>
  <c r="AB36" s="1"/>
  <c r="AA27"/>
  <c r="AA35" s="1"/>
  <c r="AA36" s="1"/>
  <c r="Z27"/>
  <c r="Z35" s="1"/>
  <c r="Z36" s="1"/>
  <c r="Y27"/>
  <c r="X27"/>
  <c r="W27"/>
  <c r="W45" s="1"/>
  <c r="V27"/>
  <c r="V35" s="1"/>
  <c r="V36" s="1"/>
  <c r="U27"/>
  <c r="U35" s="1"/>
  <c r="U36" s="1"/>
  <c r="T27"/>
  <c r="S27"/>
  <c r="S35" s="1"/>
  <c r="S36" s="1"/>
  <c r="R27"/>
  <c r="R35" s="1"/>
  <c r="R36" s="1"/>
  <c r="Q27"/>
  <c r="Q35" s="1"/>
  <c r="Q36" s="1"/>
  <c r="O27"/>
  <c r="N27"/>
  <c r="M27"/>
  <c r="M35" s="1"/>
  <c r="M36" s="1"/>
  <c r="L27"/>
  <c r="L35" s="1"/>
  <c r="L36" s="1"/>
  <c r="K27"/>
  <c r="J27"/>
  <c r="J35" s="1"/>
  <c r="J36" s="1"/>
  <c r="I27"/>
  <c r="I35" s="1"/>
  <c r="I36" s="1"/>
  <c r="H27"/>
  <c r="H35" s="1"/>
  <c r="H36" s="1"/>
  <c r="G27"/>
  <c r="F27"/>
  <c r="F35" s="1"/>
  <c r="F36" s="1"/>
  <c r="E27"/>
  <c r="E35" s="1"/>
  <c r="E36" s="1"/>
  <c r="C27"/>
  <c r="D27"/>
  <c r="D35" s="1"/>
  <c r="D36" s="1"/>
  <c r="AC42"/>
  <c r="AC45" s="1"/>
  <c r="AC43"/>
  <c r="AC44" s="1"/>
  <c r="AB42"/>
  <c r="AB43"/>
  <c r="AB44" s="1"/>
  <c r="AA42"/>
  <c r="AA43"/>
  <c r="AA44" s="1"/>
  <c r="Z42"/>
  <c r="Z43"/>
  <c r="Z44" s="1"/>
  <c r="Y42"/>
  <c r="Y45" s="1"/>
  <c r="Y43"/>
  <c r="Y44" s="1"/>
  <c r="X42"/>
  <c r="X43"/>
  <c r="X44" s="1"/>
  <c r="W42"/>
  <c r="W43"/>
  <c r="W44" s="1"/>
  <c r="V42"/>
  <c r="V43"/>
  <c r="V44" s="1"/>
  <c r="U42"/>
  <c r="U45" s="1"/>
  <c r="U43"/>
  <c r="U44" s="1"/>
  <c r="T42"/>
  <c r="T43"/>
  <c r="T44" s="1"/>
  <c r="S42"/>
  <c r="S43"/>
  <c r="S44" s="1"/>
  <c r="R42"/>
  <c r="R43"/>
  <c r="R44" s="1"/>
  <c r="Q42"/>
  <c r="Q45" s="1"/>
  <c r="Q43"/>
  <c r="Q44" s="1"/>
  <c r="O42"/>
  <c r="O43"/>
  <c r="O44" s="1"/>
  <c r="N42"/>
  <c r="N43"/>
  <c r="N44" s="1"/>
  <c r="M42"/>
  <c r="M43"/>
  <c r="M44" s="1"/>
  <c r="L42"/>
  <c r="L45" s="1"/>
  <c r="L43"/>
  <c r="L44" s="1"/>
  <c r="K42"/>
  <c r="K43"/>
  <c r="K44" s="1"/>
  <c r="J42"/>
  <c r="J43"/>
  <c r="J44" s="1"/>
  <c r="I42"/>
  <c r="I43"/>
  <c r="I44" s="1"/>
  <c r="H42"/>
  <c r="H45" s="1"/>
  <c r="H43"/>
  <c r="H44" s="1"/>
  <c r="G42"/>
  <c r="G43"/>
  <c r="G44" s="1"/>
  <c r="F42"/>
  <c r="F43"/>
  <c r="F44" s="1"/>
  <c r="E42"/>
  <c r="E43"/>
  <c r="E44" s="1"/>
  <c r="C42"/>
  <c r="C45" s="1"/>
  <c r="C43"/>
  <c r="C44" s="1"/>
  <c r="D42"/>
  <c r="D43"/>
  <c r="D44" s="1"/>
  <c r="B42"/>
  <c r="B43"/>
  <c r="B44" s="1"/>
  <c r="AG11"/>
  <c r="AG18"/>
  <c r="AG15"/>
  <c r="AG22"/>
  <c r="AG17"/>
  <c r="AG23"/>
  <c r="AG26"/>
  <c r="AG24"/>
  <c r="AG14"/>
  <c r="AG21"/>
  <c r="AG6"/>
  <c r="AG25"/>
  <c r="AG13"/>
  <c r="AG12"/>
  <c r="AG19"/>
  <c r="AG16"/>
  <c r="AG8"/>
  <c r="AG7"/>
  <c r="AG10"/>
  <c r="AG5"/>
  <c r="AG4"/>
  <c r="AG27" s="1"/>
  <c r="AG20"/>
  <c r="AG9"/>
  <c r="AF11"/>
  <c r="AF18"/>
  <c r="AF15"/>
  <c r="AF22"/>
  <c r="AF17"/>
  <c r="AF23"/>
  <c r="AF26"/>
  <c r="AF24"/>
  <c r="AF14"/>
  <c r="AF21"/>
  <c r="AF6"/>
  <c r="AF27" s="1"/>
  <c r="AF25"/>
  <c r="AF13"/>
  <c r="AF12"/>
  <c r="AF19"/>
  <c r="AF16"/>
  <c r="AF8"/>
  <c r="AF7"/>
  <c r="AF10"/>
  <c r="AF5"/>
  <c r="AF4"/>
  <c r="AF20"/>
  <c r="AF9"/>
  <c r="AE12"/>
  <c r="AE4"/>
  <c r="AE5"/>
  <c r="AE10"/>
  <c r="AE8"/>
  <c r="AE26"/>
  <c r="AE7"/>
  <c r="AE9"/>
  <c r="AE6"/>
  <c r="AE21"/>
  <c r="AE15"/>
  <c r="AE14"/>
  <c r="AE11"/>
  <c r="AE18"/>
  <c r="AE13"/>
  <c r="AE16"/>
  <c r="AE17"/>
  <c r="AE20"/>
  <c r="AE19"/>
  <c r="AE24"/>
  <c r="AE25"/>
  <c r="AE22"/>
  <c r="AE23"/>
  <c r="AD27"/>
  <c r="AF29" i="1"/>
  <c r="AE29"/>
  <c r="AD29"/>
  <c r="AC29"/>
  <c r="AB29"/>
  <c r="AA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AJ14"/>
  <c r="AI16"/>
  <c r="AI20"/>
  <c r="AH28"/>
  <c r="AJ28" s="1"/>
  <c r="AH27"/>
  <c r="AJ27" s="1"/>
  <c r="AH26"/>
  <c r="AJ26" s="1"/>
  <c r="AH25"/>
  <c r="AJ25" s="1"/>
  <c r="AH24"/>
  <c r="AJ24" s="1"/>
  <c r="AH23"/>
  <c r="AJ23" s="1"/>
  <c r="AH22"/>
  <c r="AJ22" s="1"/>
  <c r="AH21"/>
  <c r="AJ21" s="1"/>
  <c r="AH20"/>
  <c r="AJ20" s="1"/>
  <c r="AH19"/>
  <c r="AJ19" s="1"/>
  <c r="AH18"/>
  <c r="AJ18" s="1"/>
  <c r="AH17"/>
  <c r="AJ17" s="1"/>
  <c r="AH16"/>
  <c r="AJ16" s="1"/>
  <c r="AH15"/>
  <c r="AJ15" s="1"/>
  <c r="AH14"/>
  <c r="AH13"/>
  <c r="AJ13" s="1"/>
  <c r="AH12"/>
  <c r="AJ12" s="1"/>
  <c r="AH11"/>
  <c r="AJ11" s="1"/>
  <c r="AH10"/>
  <c r="AJ10" s="1"/>
  <c r="AH9"/>
  <c r="AJ9" s="1"/>
  <c r="AH8"/>
  <c r="AJ8" s="1"/>
  <c r="AH7"/>
  <c r="AJ7" s="1"/>
  <c r="AH6"/>
  <c r="AG28"/>
  <c r="AI28" s="1"/>
  <c r="AG27"/>
  <c r="AI27" s="1"/>
  <c r="AG26"/>
  <c r="AI26" s="1"/>
  <c r="AG25"/>
  <c r="AI25" s="1"/>
  <c r="AG24"/>
  <c r="AI24" s="1"/>
  <c r="AG23"/>
  <c r="AI23" s="1"/>
  <c r="AG22"/>
  <c r="AI22" s="1"/>
  <c r="AG21"/>
  <c r="AI21" s="1"/>
  <c r="AG20"/>
  <c r="AG19"/>
  <c r="AI19" s="1"/>
  <c r="AG18"/>
  <c r="AI18" s="1"/>
  <c r="AG17"/>
  <c r="AI17" s="1"/>
  <c r="AG16"/>
  <c r="AG15"/>
  <c r="AI15" s="1"/>
  <c r="AG14"/>
  <c r="AI14" s="1"/>
  <c r="AG13"/>
  <c r="AI13" s="1"/>
  <c r="AG12"/>
  <c r="AI12" s="1"/>
  <c r="AG11"/>
  <c r="AI11" s="1"/>
  <c r="AG10"/>
  <c r="AI10" s="1"/>
  <c r="AG9"/>
  <c r="AI9" s="1"/>
  <c r="AG8"/>
  <c r="AI8" s="1"/>
  <c r="AG7"/>
  <c r="AI7" s="1"/>
  <c r="AG6"/>
  <c r="AG29" s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AH29" l="1"/>
  <c r="N29"/>
  <c r="AF40" i="3"/>
  <c r="AF39"/>
  <c r="AG40"/>
  <c r="AG39"/>
  <c r="D45"/>
  <c r="G45"/>
  <c r="K45"/>
  <c r="O45"/>
  <c r="T45"/>
  <c r="X45"/>
  <c r="AB45"/>
  <c r="B45"/>
  <c r="B35"/>
  <c r="B36" s="1"/>
  <c r="W35"/>
  <c r="W36" s="1"/>
  <c r="AI6" i="1"/>
  <c r="AI29" s="1"/>
  <c r="E45" i="3"/>
  <c r="F45"/>
  <c r="I45"/>
  <c r="J45"/>
  <c r="M45"/>
  <c r="N45"/>
  <c r="R45"/>
  <c r="S45"/>
  <c r="V45"/>
  <c r="Z45"/>
  <c r="AA45"/>
  <c r="N31"/>
  <c r="N35" s="1"/>
  <c r="N36" s="1"/>
  <c r="AJ6" i="1"/>
  <c r="AJ29" s="1"/>
</calcChain>
</file>

<file path=xl/sharedStrings.xml><?xml version="1.0" encoding="utf-8"?>
<sst xmlns="http://schemas.openxmlformats.org/spreadsheetml/2006/main" count="315" uniqueCount="120">
  <si>
    <t>%</t>
  </si>
  <si>
    <t>%oxide</t>
  </si>
  <si>
    <t>Al</t>
  </si>
  <si>
    <t>b.d.</t>
  </si>
  <si>
    <t>Ba</t>
  </si>
  <si>
    <t>basalt</t>
  </si>
  <si>
    <t>basalt (ox)</t>
  </si>
  <si>
    <t>Ca</t>
  </si>
  <si>
    <t>Cr</t>
  </si>
  <si>
    <t>Cu</t>
  </si>
  <si>
    <t>Del 34S</t>
  </si>
  <si>
    <t>Fe</t>
  </si>
  <si>
    <t>K</t>
  </si>
  <si>
    <t>LOI</t>
  </si>
  <si>
    <t>Mg</t>
  </si>
  <si>
    <t>Mn</t>
  </si>
  <si>
    <t>Mo</t>
  </si>
  <si>
    <t>Na</t>
  </si>
  <si>
    <t>Nb</t>
  </si>
  <si>
    <t>Ni</t>
  </si>
  <si>
    <t>P</t>
  </si>
  <si>
    <t>Palos Verdes</t>
  </si>
  <si>
    <t>Pb</t>
  </si>
  <si>
    <t>ppm</t>
  </si>
  <si>
    <t xml:space="preserve">PVQ A1      </t>
  </si>
  <si>
    <t xml:space="preserve">PVQ A3      </t>
  </si>
  <si>
    <t xml:space="preserve">PVQ A4      </t>
  </si>
  <si>
    <t xml:space="preserve">PVQ A5      </t>
  </si>
  <si>
    <t xml:space="preserve">PVQ A7     </t>
  </si>
  <si>
    <t>PVQ A8 BLACK</t>
  </si>
  <si>
    <t>PVQ A8 WHITE</t>
  </si>
  <si>
    <t xml:space="preserve">PVQ A9     </t>
  </si>
  <si>
    <t xml:space="preserve">PVQ B1      </t>
  </si>
  <si>
    <t xml:space="preserve">PVQ B2      </t>
  </si>
  <si>
    <t>PVQ B6</t>
  </si>
  <si>
    <t xml:space="preserve">PVQ C1      </t>
  </si>
  <si>
    <t xml:space="preserve">PVQ C2      </t>
  </si>
  <si>
    <t xml:space="preserve">PVQ D1      </t>
  </si>
  <si>
    <t xml:space="preserve">PVQ D2      </t>
  </si>
  <si>
    <t xml:space="preserve">PVQ D3      </t>
  </si>
  <si>
    <t xml:space="preserve">PVQ D4      </t>
  </si>
  <si>
    <t xml:space="preserve">PVQ D5      </t>
  </si>
  <si>
    <t xml:space="preserve">PVQ D6      </t>
  </si>
  <si>
    <t>PVS 01</t>
  </si>
  <si>
    <t>PVS 02</t>
  </si>
  <si>
    <t>PVS 03</t>
  </si>
  <si>
    <t>PVS 04</t>
  </si>
  <si>
    <t>PVS 05</t>
  </si>
  <si>
    <t>PVS 06</t>
  </si>
  <si>
    <t>PVS 07</t>
  </si>
  <si>
    <t>PVS 08</t>
  </si>
  <si>
    <t>PVS 09 gray</t>
  </si>
  <si>
    <t>PVS 09 red</t>
  </si>
  <si>
    <t>PVS 09 white</t>
  </si>
  <si>
    <t xml:space="preserve">PVS 10      </t>
  </si>
  <si>
    <t xml:space="preserve">PVS 11      </t>
  </si>
  <si>
    <t xml:space="preserve">PVS 12      </t>
  </si>
  <si>
    <t xml:space="preserve">PVS 13      </t>
  </si>
  <si>
    <t xml:space="preserve">PVS 15      </t>
  </si>
  <si>
    <t xml:space="preserve">PVS 16      </t>
  </si>
  <si>
    <t xml:space="preserve">PVS 18      </t>
  </si>
  <si>
    <t xml:space="preserve">PVS 19      </t>
  </si>
  <si>
    <t xml:space="preserve">PVS 20      </t>
  </si>
  <si>
    <t xml:space="preserve">PVS 21      </t>
  </si>
  <si>
    <t xml:space="preserve">PVS 22      </t>
  </si>
  <si>
    <t xml:space="preserve">PVS 23      </t>
  </si>
  <si>
    <t xml:space="preserve">PVS 24      </t>
  </si>
  <si>
    <t xml:space="preserve">PVS 27      </t>
  </si>
  <si>
    <t>Q = quarry</t>
  </si>
  <si>
    <t>Rb</t>
  </si>
  <si>
    <t>S</t>
  </si>
  <si>
    <t>S = shoreline</t>
  </si>
  <si>
    <t>sed</t>
  </si>
  <si>
    <t>Si</t>
  </si>
  <si>
    <t>Sr</t>
  </si>
  <si>
    <t>Th</t>
  </si>
  <si>
    <t>Ti</t>
  </si>
  <si>
    <t>TiO2</t>
  </si>
  <si>
    <t>total</t>
  </si>
  <si>
    <t>U</t>
  </si>
  <si>
    <t>V</t>
  </si>
  <si>
    <t>vein</t>
  </si>
  <si>
    <t>Y</t>
  </si>
  <si>
    <t>Zn</t>
  </si>
  <si>
    <t>Zr</t>
  </si>
  <si>
    <t>Basalt samples</t>
  </si>
  <si>
    <t>Sandstone or carbonate vein material</t>
  </si>
  <si>
    <t>PVS 01 pyrite vein</t>
  </si>
  <si>
    <t>Zr/TiO2</t>
  </si>
  <si>
    <t>Nb/Y</t>
  </si>
  <si>
    <t>avg basalt</t>
  </si>
  <si>
    <t>CaO</t>
  </si>
  <si>
    <t>K2O</t>
  </si>
  <si>
    <t>P2O5</t>
  </si>
  <si>
    <t>SiO2</t>
  </si>
  <si>
    <t>Al2O3</t>
  </si>
  <si>
    <t>Na2O</t>
  </si>
  <si>
    <t>MgO</t>
  </si>
  <si>
    <t>MnO2</t>
  </si>
  <si>
    <t>Fe2O3</t>
  </si>
  <si>
    <t>Co</t>
  </si>
  <si>
    <t>permil</t>
  </si>
  <si>
    <t>PVS 09</t>
  </si>
  <si>
    <t>Average</t>
  </si>
  <si>
    <t>oxide total</t>
  </si>
  <si>
    <t>mean -sd</t>
  </si>
  <si>
    <t>mean+sd</t>
  </si>
  <si>
    <t>min PV</t>
  </si>
  <si>
    <t>max PV</t>
  </si>
  <si>
    <t>range PV</t>
  </si>
  <si>
    <t>avg % range</t>
  </si>
  <si>
    <t>Avg Canejo Volcanics</t>
  </si>
  <si>
    <t>Avg Channel Islands</t>
  </si>
  <si>
    <t>Avg Seamounts, S. Group</t>
  </si>
  <si>
    <t>Avg Seamounts, N. Group</t>
  </si>
  <si>
    <t>Avg Anacapa-Santa Cruz</t>
  </si>
  <si>
    <t>Ratio PV/An-SC</t>
  </si>
  <si>
    <t>Log ratio</t>
  </si>
  <si>
    <t>PVQ A5</t>
  </si>
  <si>
    <t>PVS 26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</si>
</sst>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0.000"/>
    <numFmt numFmtId="165" formatCode="0.0"/>
    <numFmt numFmtId="167" formatCode="0.0000"/>
  </numFmts>
  <fonts count="8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9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6" fillId="2" borderId="0"/>
    <xf numFmtId="5" fontId="6" fillId="2" borderId="0"/>
    <xf numFmtId="0" fontId="6" fillId="2" borderId="0"/>
    <xf numFmtId="2" fontId="6" fillId="2" borderId="0"/>
    <xf numFmtId="0" fontId="1" fillId="2" borderId="0"/>
    <xf numFmtId="0" fontId="2" fillId="2" borderId="0"/>
    <xf numFmtId="0" fontId="6" fillId="2" borderId="1"/>
  </cellStyleXfs>
  <cellXfs count="37"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0" fontId="3" fillId="2" borderId="0" xfId="0" applyFont="1" applyFill="1"/>
    <xf numFmtId="165" fontId="0" fillId="3" borderId="0" xfId="0" applyNumberFormat="1" applyFill="1"/>
    <xf numFmtId="1" fontId="0" fillId="3" borderId="0" xfId="0" applyNumberFormat="1" applyFill="1"/>
    <xf numFmtId="2" fontId="0" fillId="3" borderId="0" xfId="0" applyNumberFormat="1" applyFill="1"/>
    <xf numFmtId="0" fontId="4" fillId="2" borderId="0" xfId="0" applyFont="1" applyFill="1"/>
    <xf numFmtId="167" fontId="0" fillId="2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5" fontId="0" fillId="3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0" fontId="0" fillId="2" borderId="0" xfId="0" applyFill="1" applyBorder="1"/>
    <xf numFmtId="2" fontId="0" fillId="2" borderId="0" xfId="0" applyNumberFormat="1" applyFill="1" applyBorder="1"/>
    <xf numFmtId="1" fontId="0" fillId="3" borderId="0" xfId="0" applyNumberFormat="1" applyFill="1" applyBorder="1"/>
    <xf numFmtId="165" fontId="0" fillId="3" borderId="0" xfId="0" applyNumberFormat="1" applyFill="1" applyBorder="1"/>
    <xf numFmtId="2" fontId="0" fillId="3" borderId="0" xfId="0" applyNumberFormat="1" applyFill="1" applyBorder="1"/>
    <xf numFmtId="167" fontId="0" fillId="2" borderId="0" xfId="0" applyNumberFormat="1" applyFill="1" applyBorder="1"/>
    <xf numFmtId="1" fontId="0" fillId="2" borderId="0" xfId="0" applyNumberFormat="1" applyFill="1" applyBorder="1"/>
    <xf numFmtId="165" fontId="0" fillId="2" borderId="0" xfId="0" applyNumberFormat="1" applyFill="1" applyBorder="1"/>
    <xf numFmtId="0" fontId="0" fillId="2" borderId="2" xfId="0" applyFill="1" applyBorder="1"/>
    <xf numFmtId="2" fontId="0" fillId="2" borderId="2" xfId="0" applyNumberFormat="1" applyFill="1" applyBorder="1"/>
    <xf numFmtId="1" fontId="0" fillId="3" borderId="2" xfId="0" applyNumberFormat="1" applyFill="1" applyBorder="1"/>
    <xf numFmtId="165" fontId="0" fillId="3" borderId="2" xfId="0" applyNumberFormat="1" applyFill="1" applyBorder="1"/>
    <xf numFmtId="2" fontId="0" fillId="3" borderId="2" xfId="0" applyNumberFormat="1" applyFill="1" applyBorder="1"/>
    <xf numFmtId="167" fontId="0" fillId="2" borderId="2" xfId="0" applyNumberFormat="1" applyFill="1" applyBorder="1"/>
    <xf numFmtId="164" fontId="0" fillId="2" borderId="0" xfId="0" applyNumberFormat="1" applyFill="1" applyBorder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4" fillId="2" borderId="0" xfId="0" applyNumberFormat="1" applyFont="1" applyFill="1" applyBorder="1"/>
    <xf numFmtId="0" fontId="6" fillId="2" borderId="0" xfId="0" applyFont="1" applyFill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2130965593784688E-2"/>
          <c:y val="3.4257748776508973E-2"/>
          <c:w val="0.89345172031076581"/>
          <c:h val="0.85970636215334417"/>
        </c:manualLayout>
      </c:layout>
      <c:scatterChart>
        <c:scatterStyle val="lineMarker"/>
        <c:ser>
          <c:idx val="0"/>
          <c:order val="0"/>
          <c:tx>
            <c:strRef>
              <c:f>Summary!$A$36</c:f>
              <c:strCache>
                <c:ptCount val="1"/>
                <c:pt idx="0">
                  <c:v>Log ratio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Summary!$B$1:$AC$1</c:f>
              <c:numCache>
                <c:formatCode>General</c:formatCode>
                <c:ptCount val="28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56</c:v>
                </c:pt>
                <c:pt idx="25">
                  <c:v>82</c:v>
                </c:pt>
                <c:pt idx="26">
                  <c:v>90</c:v>
                </c:pt>
                <c:pt idx="27">
                  <c:v>92</c:v>
                </c:pt>
              </c:numCache>
            </c:numRef>
          </c:xVal>
          <c:yVal>
            <c:numRef>
              <c:f>Summary!$B$36:$AC$36</c:f>
              <c:numCache>
                <c:formatCode>0.00</c:formatCode>
                <c:ptCount val="28"/>
                <c:pt idx="0">
                  <c:v>0.93247834361587534</c:v>
                </c:pt>
                <c:pt idx="1">
                  <c:v>-7.6799452718479211E-2</c:v>
                </c:pt>
                <c:pt idx="2">
                  <c:v>-5.8743167456960392E-2</c:v>
                </c:pt>
                <c:pt idx="3">
                  <c:v>-8.4040298278604143E-3</c:v>
                </c:pt>
                <c:pt idx="4">
                  <c:v>-4.9099592256517513E-2</c:v>
                </c:pt>
                <c:pt idx="5">
                  <c:v>-0.29093694999085062</c:v>
                </c:pt>
                <c:pt idx="6">
                  <c:v>2.3966065876559739</c:v>
                </c:pt>
                <c:pt idx="7">
                  <c:v>-7.185534462794968E-2</c:v>
                </c:pt>
                <c:pt idx="8">
                  <c:v>0.12156272067073713</c:v>
                </c:pt>
                <c:pt idx="9">
                  <c:v>-0.11591061054973135</c:v>
                </c:pt>
                <c:pt idx="10">
                  <c:v>3.7197010411890309E-2</c:v>
                </c:pt>
                <c:pt idx="11">
                  <c:v>0.12777680665192515</c:v>
                </c:pt>
                <c:pt idx="12">
                  <c:v>-0.13409126069945126</c:v>
                </c:pt>
                <c:pt idx="13">
                  <c:v>-4.6133439585559016E-2</c:v>
                </c:pt>
                <c:pt idx="15">
                  <c:v>7.2197139580578523E-2</c:v>
                </c:pt>
                <c:pt idx="16">
                  <c:v>-4.1574547645532936E-2</c:v>
                </c:pt>
                <c:pt idx="17">
                  <c:v>-0.40597531356120425</c:v>
                </c:pt>
                <c:pt idx="18">
                  <c:v>-0.39230770768543938</c:v>
                </c:pt>
                <c:pt idx="19">
                  <c:v>-7.6025442267687537E-2</c:v>
                </c:pt>
                <c:pt idx="20">
                  <c:v>-0.12365597666230214</c:v>
                </c:pt>
                <c:pt idx="21">
                  <c:v>-0.13154513233958276</c:v>
                </c:pt>
                <c:pt idx="22">
                  <c:v>-2.9095145758948601E-2</c:v>
                </c:pt>
                <c:pt idx="24">
                  <c:v>-0.18310244332004408</c:v>
                </c:pt>
                <c:pt idx="25">
                  <c:v>-0.87011583054115926</c:v>
                </c:pt>
                <c:pt idx="26">
                  <c:v>-7.007849131851325E-2</c:v>
                </c:pt>
                <c:pt idx="27">
                  <c:v>0.11948292122633103</c:v>
                </c:pt>
              </c:numCache>
            </c:numRef>
          </c:yVal>
        </c:ser>
        <c:axId val="62737408"/>
        <c:axId val="79443840"/>
      </c:scatterChart>
      <c:valAx>
        <c:axId val="6273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Atomic number</a:t>
                </a:r>
              </a:p>
            </c:rich>
          </c:tx>
          <c:layout>
            <c:manualLayout>
              <c:xMode val="edge"/>
              <c:yMode val="edge"/>
              <c:x val="0.47280799112097671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43840"/>
        <c:crossesAt val="-1.5"/>
        <c:crossBetween val="midCat"/>
      </c:valAx>
      <c:valAx>
        <c:axId val="794438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ratio to unaltered basalt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2854812398042414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374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1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6844" y="-15615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</cdr:x>
      <cdr:y>0.60675</cdr:y>
    </cdr:from>
    <cdr:to>
      <cdr:x>0.97775</cdr:x>
      <cdr:y>0.60675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29472" y="3542707"/>
          <a:ext cx="76616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0.085</cdr:x>
      <cdr:y>0.667</cdr:y>
    </cdr:from>
    <cdr:to>
      <cdr:x>0.9775</cdr:x>
      <cdr:y>0.667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29472" y="3894496"/>
          <a:ext cx="765945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0.085</cdr:x>
      <cdr:y>0.5535</cdr:y>
    </cdr:from>
    <cdr:to>
      <cdr:x>0.97775</cdr:x>
      <cdr:y>0.5535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29472" y="3231790"/>
          <a:ext cx="76616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0.83275</cdr:x>
      <cdr:y>0.79075</cdr:y>
    </cdr:from>
    <cdr:to>
      <cdr:x>0.8685</cdr:x>
      <cdr:y>0.833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6681" y="4617051"/>
          <a:ext cx="306808" cy="246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Pb</a:t>
          </a:r>
        </a:p>
      </cdr:txBody>
    </cdr:sp>
  </cdr:relSizeAnchor>
  <cdr:relSizeAnchor xmlns:cdr="http://schemas.openxmlformats.org/drawingml/2006/chartDrawing">
    <cdr:from>
      <cdr:x>0.4235</cdr:x>
      <cdr:y>0.69875</cdr:y>
    </cdr:from>
    <cdr:to>
      <cdr:x>0.462</cdr:x>
      <cdr:y>0.73925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4488" y="4079879"/>
          <a:ext cx="330408" cy="236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Rb</a:t>
          </a:r>
        </a:p>
      </cdr:txBody>
    </cdr:sp>
  </cdr:relSizeAnchor>
  <cdr:relSizeAnchor xmlns:cdr="http://schemas.openxmlformats.org/drawingml/2006/chartDrawing">
    <cdr:from>
      <cdr:x>0.3485</cdr:x>
      <cdr:y>0.6945</cdr:y>
    </cdr:from>
    <cdr:to>
      <cdr:x>0.3815</cdr:x>
      <cdr:y>0.73925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0836" y="4055064"/>
          <a:ext cx="283207" cy="261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Zn</a:t>
          </a:r>
        </a:p>
      </cdr:txBody>
    </cdr:sp>
  </cdr:relSizeAnchor>
  <cdr:relSizeAnchor xmlns:cdr="http://schemas.openxmlformats.org/drawingml/2006/chartDrawing">
    <cdr:from>
      <cdr:x>0.218</cdr:x>
      <cdr:y>0.67725</cdr:y>
    </cdr:from>
    <cdr:to>
      <cdr:x>0.2385</cdr:x>
      <cdr:y>0.716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881" y="3954344"/>
          <a:ext cx="175932" cy="2262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</a:p>
      </cdr:txBody>
    </cdr:sp>
  </cdr:relSizeAnchor>
  <cdr:relSizeAnchor xmlns:cdr="http://schemas.openxmlformats.org/drawingml/2006/chartDrawing">
    <cdr:from>
      <cdr:x>0.59075</cdr:x>
      <cdr:y>0.6155</cdr:y>
    </cdr:from>
    <cdr:to>
      <cdr:x>0.63075</cdr:x>
      <cdr:y>0.667</cdr:y>
    </cdr:to>
    <cdr:sp macro="" textlink="">
      <cdr:nvSpPr>
        <cdr:cNvPr id="1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9831" y="3593797"/>
          <a:ext cx="343281" cy="300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</a:t>
          </a:r>
        </a:p>
      </cdr:txBody>
    </cdr:sp>
  </cdr:relSizeAnchor>
  <cdr:relSizeAnchor xmlns:cdr="http://schemas.openxmlformats.org/drawingml/2006/chartDrawing">
    <cdr:from>
      <cdr:x>0.24575</cdr:x>
      <cdr:y>0.159</cdr:y>
    </cdr:from>
    <cdr:to>
      <cdr:x>0.28425</cdr:x>
      <cdr:y>0.20025</cdr:y>
    </cdr:to>
    <cdr:sp macro="" textlink="">
      <cdr:nvSpPr>
        <cdr:cNvPr id="1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9033" y="928373"/>
          <a:ext cx="330408" cy="240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</cdr:txBody>
    </cdr:sp>
  </cdr:relSizeAnchor>
  <cdr:relSizeAnchor xmlns:cdr="http://schemas.openxmlformats.org/drawingml/2006/chartDrawing">
    <cdr:from>
      <cdr:x>0.18325</cdr:x>
      <cdr:y>0.42025</cdr:y>
    </cdr:from>
    <cdr:to>
      <cdr:x>0.22875</cdr:x>
      <cdr:y>0.46575</cdr:y>
    </cdr:to>
    <cdr:sp macro="" textlink="">
      <cdr:nvSpPr>
        <cdr:cNvPr id="103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656" y="2453766"/>
          <a:ext cx="390482" cy="265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4" sqref="A14"/>
    </sheetView>
  </sheetViews>
  <sheetFormatPr defaultRowHeight="12.75"/>
  <cols>
    <col min="1" max="1" width="21.85546875" customWidth="1"/>
    <col min="2" max="29" width="6.140625" customWidth="1"/>
  </cols>
  <sheetData>
    <row r="1" spans="1:33">
      <c r="A1" s="5" t="s">
        <v>21</v>
      </c>
      <c r="B1">
        <v>9</v>
      </c>
      <c r="C1" s="12">
        <v>11</v>
      </c>
      <c r="D1" s="12">
        <v>12</v>
      </c>
      <c r="E1" s="12">
        <v>13</v>
      </c>
      <c r="F1" s="12">
        <v>14</v>
      </c>
      <c r="G1" s="12">
        <v>15</v>
      </c>
      <c r="H1" s="12">
        <v>16</v>
      </c>
      <c r="I1" s="12">
        <v>19</v>
      </c>
      <c r="J1" s="12">
        <v>20</v>
      </c>
      <c r="K1" s="12">
        <v>22</v>
      </c>
      <c r="L1" s="12">
        <v>23</v>
      </c>
      <c r="M1" s="12">
        <v>24</v>
      </c>
      <c r="N1" s="12">
        <v>25</v>
      </c>
      <c r="O1" s="12">
        <v>26</v>
      </c>
      <c r="P1" s="12">
        <v>27</v>
      </c>
      <c r="Q1" s="12">
        <v>28</v>
      </c>
      <c r="R1" s="12">
        <v>29</v>
      </c>
      <c r="S1" s="12">
        <v>30</v>
      </c>
      <c r="T1" s="12">
        <v>37</v>
      </c>
      <c r="U1" s="12">
        <v>38</v>
      </c>
      <c r="V1" s="12">
        <v>39</v>
      </c>
      <c r="W1" s="12">
        <v>40</v>
      </c>
      <c r="X1" s="12">
        <v>41</v>
      </c>
      <c r="Y1" s="12">
        <v>42</v>
      </c>
      <c r="Z1" s="12">
        <v>56</v>
      </c>
      <c r="AA1" s="12">
        <v>82</v>
      </c>
      <c r="AB1" s="12">
        <v>90</v>
      </c>
      <c r="AC1" s="12">
        <v>92</v>
      </c>
      <c r="AD1" s="13"/>
      <c r="AE1" s="13"/>
      <c r="AF1" s="13"/>
    </row>
    <row r="2" spans="1:33">
      <c r="B2" s="11" t="s">
        <v>13</v>
      </c>
      <c r="C2" s="11" t="s">
        <v>96</v>
      </c>
      <c r="D2" s="11" t="s">
        <v>97</v>
      </c>
      <c r="E2" s="11" t="s">
        <v>95</v>
      </c>
      <c r="F2" s="11" t="s">
        <v>94</v>
      </c>
      <c r="G2" s="11" t="s">
        <v>93</v>
      </c>
      <c r="H2" s="11" t="s">
        <v>70</v>
      </c>
      <c r="I2" s="11" t="s">
        <v>92</v>
      </c>
      <c r="J2" s="11" t="s">
        <v>91</v>
      </c>
      <c r="K2" s="11" t="s">
        <v>77</v>
      </c>
      <c r="L2" s="11" t="s">
        <v>80</v>
      </c>
      <c r="M2" s="11" t="s">
        <v>8</v>
      </c>
      <c r="N2" s="11" t="s">
        <v>98</v>
      </c>
      <c r="O2" s="11" t="s">
        <v>99</v>
      </c>
      <c r="P2" s="11" t="s">
        <v>100</v>
      </c>
      <c r="Q2" s="11" t="s">
        <v>9</v>
      </c>
      <c r="R2" s="11" t="s">
        <v>19</v>
      </c>
      <c r="S2" s="11" t="s">
        <v>83</v>
      </c>
      <c r="T2" s="11" t="s">
        <v>69</v>
      </c>
      <c r="U2" s="11" t="s">
        <v>74</v>
      </c>
      <c r="V2" s="11" t="s">
        <v>82</v>
      </c>
      <c r="W2" s="11" t="s">
        <v>84</v>
      </c>
      <c r="X2" s="11" t="s">
        <v>18</v>
      </c>
      <c r="Y2" s="11" t="s">
        <v>16</v>
      </c>
      <c r="Z2" s="11" t="s">
        <v>4</v>
      </c>
      <c r="AA2" s="11" t="s">
        <v>22</v>
      </c>
      <c r="AB2" s="11" t="s">
        <v>75</v>
      </c>
      <c r="AC2" s="11" t="s">
        <v>79</v>
      </c>
      <c r="AD2" t="s">
        <v>10</v>
      </c>
      <c r="AE2" s="11" t="s">
        <v>104</v>
      </c>
      <c r="AF2" s="11" t="s">
        <v>88</v>
      </c>
      <c r="AG2" s="11" t="s">
        <v>89</v>
      </c>
    </row>
    <row r="3" spans="1:33">
      <c r="A3" s="9"/>
      <c r="B3" s="11" t="s">
        <v>0</v>
      </c>
      <c r="C3" s="11" t="s">
        <v>0</v>
      </c>
      <c r="D3" s="11" t="s">
        <v>0</v>
      </c>
      <c r="E3" s="11" t="s">
        <v>0</v>
      </c>
      <c r="F3" s="11" t="s">
        <v>0</v>
      </c>
      <c r="G3" s="11" t="s">
        <v>0</v>
      </c>
      <c r="H3" s="11" t="s">
        <v>0</v>
      </c>
      <c r="I3" s="11" t="s">
        <v>0</v>
      </c>
      <c r="J3" s="11" t="s">
        <v>0</v>
      </c>
      <c r="K3" s="11" t="s">
        <v>0</v>
      </c>
      <c r="L3" s="11" t="s">
        <v>23</v>
      </c>
      <c r="M3" s="11" t="s">
        <v>23</v>
      </c>
      <c r="N3" s="11" t="s">
        <v>0</v>
      </c>
      <c r="O3" s="11" t="s">
        <v>0</v>
      </c>
      <c r="P3" s="11" t="s">
        <v>23</v>
      </c>
      <c r="Q3" s="11" t="s">
        <v>23</v>
      </c>
      <c r="R3" s="11" t="s">
        <v>23</v>
      </c>
      <c r="S3" s="11" t="s">
        <v>23</v>
      </c>
      <c r="T3" s="11" t="s">
        <v>23</v>
      </c>
      <c r="U3" s="11" t="s">
        <v>23</v>
      </c>
      <c r="V3" s="11" t="s">
        <v>23</v>
      </c>
      <c r="W3" s="11" t="s">
        <v>23</v>
      </c>
      <c r="X3" s="11" t="s">
        <v>23</v>
      </c>
      <c r="Y3" s="11" t="s">
        <v>23</v>
      </c>
      <c r="Z3" s="11" t="s">
        <v>23</v>
      </c>
      <c r="AA3" s="11" t="s">
        <v>23</v>
      </c>
      <c r="AB3" s="11" t="s">
        <v>23</v>
      </c>
      <c r="AC3" s="11" t="s">
        <v>23</v>
      </c>
      <c r="AD3" s="11" t="s">
        <v>101</v>
      </c>
      <c r="AE3" s="11" t="s">
        <v>0</v>
      </c>
      <c r="AF3" s="11" t="s">
        <v>0</v>
      </c>
      <c r="AG3" s="11" t="s">
        <v>23</v>
      </c>
    </row>
    <row r="4" spans="1:33">
      <c r="A4" t="s">
        <v>36</v>
      </c>
      <c r="B4" s="1">
        <v>1.8023487052814851</v>
      </c>
      <c r="C4" s="1">
        <v>4.9876492817455578</v>
      </c>
      <c r="D4" s="1">
        <v>0.234138448413265</v>
      </c>
      <c r="E4" s="1">
        <v>16.090590921778222</v>
      </c>
      <c r="F4" s="1">
        <v>68.935913772088767</v>
      </c>
      <c r="G4" s="1">
        <v>0.13146692702664148</v>
      </c>
      <c r="H4" s="1">
        <v>0.91911514899970159</v>
      </c>
      <c r="I4" s="1">
        <v>1.5193784278518412</v>
      </c>
      <c r="J4" s="1">
        <v>3.4584031094141996</v>
      </c>
      <c r="K4" s="1">
        <v>0.90388824316404315</v>
      </c>
      <c r="L4" s="7">
        <v>83.599435976683239</v>
      </c>
      <c r="M4" s="7">
        <v>14.848024270744816</v>
      </c>
      <c r="N4" s="1">
        <v>5.6895590444452178E-3</v>
      </c>
      <c r="O4" s="1">
        <v>1.9276942945075322</v>
      </c>
      <c r="Q4" s="7">
        <v>19.191402623802148</v>
      </c>
      <c r="R4" s="7">
        <v>5.2804574569763858</v>
      </c>
      <c r="S4" s="7">
        <v>16.439196361633773</v>
      </c>
      <c r="T4" s="7">
        <v>56.008616190245959</v>
      </c>
      <c r="U4" s="7">
        <v>492.72961647429071</v>
      </c>
      <c r="V4" s="6">
        <v>21.165468861854542</v>
      </c>
      <c r="W4" s="7">
        <v>256.02592278773335</v>
      </c>
      <c r="X4" s="6">
        <v>16.843899270190562</v>
      </c>
      <c r="Y4" s="6">
        <v>1.6710654789548613</v>
      </c>
      <c r="Z4" s="7">
        <v>330</v>
      </c>
      <c r="AA4" s="6">
        <v>7.5004553806842633</v>
      </c>
      <c r="AB4" s="8">
        <v>7.4302199423999999</v>
      </c>
      <c r="AC4" s="6">
        <v>1.3172821551587044</v>
      </c>
      <c r="AE4" s="1">
        <f t="shared" ref="AE4:AE26" si="0">SUM(B4:K4)-H4+O4+N4</f>
        <v>99.997161690316005</v>
      </c>
      <c r="AF4" s="10">
        <f t="shared" ref="AF4:AF26" si="1">W4/K4/10000</f>
        <v>2.8324953303023346E-2</v>
      </c>
      <c r="AG4" s="10">
        <f t="shared" ref="AG4:AG26" si="2">X4/V4</f>
        <v>0.79581980347940573</v>
      </c>
    </row>
    <row r="5" spans="1:33">
      <c r="A5" t="s">
        <v>35</v>
      </c>
      <c r="B5" s="1">
        <v>2.6889965850766329</v>
      </c>
      <c r="C5" s="1">
        <v>4.825966645415849</v>
      </c>
      <c r="D5" s="1">
        <v>0.19708931434591132</v>
      </c>
      <c r="E5" s="1">
        <v>16.071856338436003</v>
      </c>
      <c r="F5" s="1">
        <v>68.094807922462607</v>
      </c>
      <c r="G5" s="1">
        <v>0.16542540876325174</v>
      </c>
      <c r="H5" s="1">
        <v>1.1528714454805471</v>
      </c>
      <c r="I5" s="1">
        <v>1.5087764189354478</v>
      </c>
      <c r="J5" s="1">
        <v>3.5304467414783756</v>
      </c>
      <c r="K5" s="1">
        <v>0.89780951668058351</v>
      </c>
      <c r="L5" s="7">
        <v>84.399191580260108</v>
      </c>
      <c r="M5" s="7">
        <v>18.353120597626109</v>
      </c>
      <c r="N5" s="1">
        <v>8.438918149056009E-3</v>
      </c>
      <c r="O5" s="1">
        <v>2.2813724128702768</v>
      </c>
      <c r="Q5" s="7">
        <v>29.307024597809566</v>
      </c>
      <c r="R5" s="7">
        <v>17.174652159964729</v>
      </c>
      <c r="S5" s="7">
        <v>17.152916502693774</v>
      </c>
      <c r="T5" s="7">
        <v>51.445871509811518</v>
      </c>
      <c r="U5" s="7">
        <v>455.92227231962784</v>
      </c>
      <c r="V5" s="6">
        <v>23.131943147283174</v>
      </c>
      <c r="W5" s="7">
        <v>241.51205251607686</v>
      </c>
      <c r="X5" s="6">
        <v>16.057177895554524</v>
      </c>
      <c r="Y5" s="6">
        <v>1.5388733659908471</v>
      </c>
      <c r="Z5" s="7">
        <v>340</v>
      </c>
      <c r="AA5" s="6">
        <v>6.8910724916512329</v>
      </c>
      <c r="AB5" s="8">
        <v>5.8593246768</v>
      </c>
      <c r="AC5" s="6">
        <v>0.94241474967183203</v>
      </c>
      <c r="AE5" s="1">
        <f t="shared" si="0"/>
        <v>100.270986222614</v>
      </c>
      <c r="AF5" s="10">
        <f t="shared" si="1"/>
        <v>2.6900143964724798E-2</v>
      </c>
      <c r="AG5" s="10">
        <f t="shared" si="2"/>
        <v>0.69415603320987862</v>
      </c>
    </row>
    <row r="6" spans="1:33">
      <c r="A6" t="s">
        <v>24</v>
      </c>
      <c r="B6" s="1">
        <v>4.1370010787486384</v>
      </c>
      <c r="C6" s="1">
        <v>3.825115929432132</v>
      </c>
      <c r="D6" s="1">
        <v>0.559037788144089</v>
      </c>
      <c r="E6" s="1">
        <v>16.03500410165644</v>
      </c>
      <c r="F6" s="1">
        <v>63.453824814245429</v>
      </c>
      <c r="G6" s="1">
        <v>0.38171993502657475</v>
      </c>
      <c r="H6" s="1">
        <v>1.7504601838753342</v>
      </c>
      <c r="I6" s="1">
        <v>0.83955671704746626</v>
      </c>
      <c r="J6" s="1">
        <v>5.1877414202748238</v>
      </c>
      <c r="K6" s="1">
        <v>1.3683856272691544</v>
      </c>
      <c r="L6" s="7">
        <v>174.56325359564343</v>
      </c>
      <c r="M6" s="7">
        <v>90.705587126555614</v>
      </c>
      <c r="N6" s="2">
        <v>4.7857852924672241E-2</v>
      </c>
      <c r="O6" s="1">
        <v>4.2579486154658115</v>
      </c>
      <c r="Q6" s="7">
        <v>28.553950124895529</v>
      </c>
      <c r="R6" s="7">
        <v>32.259561496035154</v>
      </c>
      <c r="S6" s="7">
        <v>23.749707298760541</v>
      </c>
      <c r="T6" s="7">
        <v>20.068145983227129</v>
      </c>
      <c r="U6" s="7">
        <v>414.6450084111633</v>
      </c>
      <c r="V6" s="6">
        <v>31.654100889112055</v>
      </c>
      <c r="W6" s="7">
        <v>161.63884618272598</v>
      </c>
      <c r="X6" s="6">
        <v>14.800443424587122</v>
      </c>
      <c r="Y6" s="6">
        <v>1.6570323459438197</v>
      </c>
      <c r="Z6" s="7">
        <v>100</v>
      </c>
      <c r="AA6" s="6">
        <v>4.2711142107767355</v>
      </c>
      <c r="AB6" s="8">
        <v>2.8943076396</v>
      </c>
      <c r="AC6" s="6">
        <v>9.5218738231688764</v>
      </c>
      <c r="AD6" s="1">
        <v>-3.0892488587085323</v>
      </c>
      <c r="AE6" s="1">
        <f t="shared" si="0"/>
        <v>100.09319388023523</v>
      </c>
      <c r="AF6" s="10">
        <f t="shared" si="1"/>
        <v>1.181237532473238E-2</v>
      </c>
      <c r="AG6" s="10">
        <f t="shared" si="2"/>
        <v>0.46756796146049995</v>
      </c>
    </row>
    <row r="7" spans="1:33">
      <c r="A7" t="s">
        <v>42</v>
      </c>
      <c r="B7" s="1">
        <v>4.2139166610749834</v>
      </c>
      <c r="C7" s="1">
        <v>3.6179702991167835</v>
      </c>
      <c r="D7" s="1">
        <v>0.66223036121622603</v>
      </c>
      <c r="E7" s="1">
        <v>13.531879569116642</v>
      </c>
      <c r="F7" s="1">
        <v>67.590284927908627</v>
      </c>
      <c r="G7" s="1">
        <v>0.1834181726896307</v>
      </c>
      <c r="H7" s="1">
        <v>1.6148405436519337</v>
      </c>
      <c r="I7" s="1">
        <v>0.64698846549007816</v>
      </c>
      <c r="J7" s="1">
        <v>4.5518798631641157</v>
      </c>
      <c r="K7" s="1">
        <v>1.0586554606572229</v>
      </c>
      <c r="L7" s="7">
        <v>101.55161517175955</v>
      </c>
      <c r="M7" s="7">
        <v>70.709299884675431</v>
      </c>
      <c r="N7" s="1">
        <v>1.6758820440996483E-2</v>
      </c>
      <c r="O7" s="1">
        <v>4.0426373299695326</v>
      </c>
      <c r="Q7" s="7">
        <v>32.824764365430511</v>
      </c>
      <c r="R7" s="7">
        <v>21.094640675453263</v>
      </c>
      <c r="S7" s="7">
        <v>45.241664129223089</v>
      </c>
      <c r="T7" s="7">
        <v>20.9727643086296</v>
      </c>
      <c r="U7" s="7">
        <v>401.58931060706931</v>
      </c>
      <c r="V7" s="6">
        <v>23.647720082256832</v>
      </c>
      <c r="W7" s="7">
        <v>169.11474056834214</v>
      </c>
      <c r="X7" s="6">
        <v>15.399799659092578</v>
      </c>
      <c r="Y7" s="6">
        <v>1.9612706696232063</v>
      </c>
      <c r="Z7" s="7">
        <v>160</v>
      </c>
      <c r="AA7" s="6">
        <v>5.7150023300142365</v>
      </c>
      <c r="AB7" s="8">
        <v>3.2602765487999998</v>
      </c>
      <c r="AC7" s="6">
        <v>1.7102729212161896</v>
      </c>
      <c r="AE7" s="1">
        <f t="shared" si="0"/>
        <v>100.11661993084485</v>
      </c>
      <c r="AF7" s="10">
        <f t="shared" si="1"/>
        <v>1.5974483375672966E-2</v>
      </c>
      <c r="AG7" s="10">
        <f t="shared" si="2"/>
        <v>0.65121709854165744</v>
      </c>
    </row>
    <row r="8" spans="1:33">
      <c r="A8" t="s">
        <v>40</v>
      </c>
      <c r="B8" s="1">
        <v>4.7450839220627783</v>
      </c>
      <c r="C8" s="1">
        <v>3.9355872556699421</v>
      </c>
      <c r="D8" s="1">
        <v>1.6132391821056227</v>
      </c>
      <c r="E8" s="1">
        <v>15.571783785732844</v>
      </c>
      <c r="F8" s="1">
        <v>63.414131797174534</v>
      </c>
      <c r="G8" s="1">
        <v>0.18187429397641447</v>
      </c>
      <c r="H8" s="1">
        <v>1.1653471085035749</v>
      </c>
      <c r="I8" s="1">
        <v>1.3237762132850657</v>
      </c>
      <c r="J8" s="1">
        <v>6.1162147538751519</v>
      </c>
      <c r="K8" s="1">
        <v>1.1043510580087419</v>
      </c>
      <c r="L8" s="7">
        <v>120.1636695652453</v>
      </c>
      <c r="M8" s="7">
        <v>112.40653870227426</v>
      </c>
      <c r="N8" s="1">
        <v>4.0651840825244909E-2</v>
      </c>
      <c r="O8" s="1">
        <v>3.2990071981545261</v>
      </c>
      <c r="Q8" s="7">
        <v>42.195792434912562</v>
      </c>
      <c r="R8" s="7">
        <v>30.808854447507272</v>
      </c>
      <c r="S8" s="7">
        <v>31.317031443376887</v>
      </c>
      <c r="T8" s="7">
        <v>23.748742401864945</v>
      </c>
      <c r="U8" s="7">
        <v>430.61412527054625</v>
      </c>
      <c r="V8" s="6">
        <v>25.387633703728721</v>
      </c>
      <c r="W8" s="7">
        <v>186.83479985475029</v>
      </c>
      <c r="X8" s="6">
        <v>16.504763048086922</v>
      </c>
      <c r="Y8" s="6">
        <v>1.7022190342393742</v>
      </c>
      <c r="Z8" s="7">
        <v>200</v>
      </c>
      <c r="AA8" s="6">
        <v>5.6979240834426106</v>
      </c>
      <c r="AB8" s="8">
        <v>4.1794987176000005</v>
      </c>
      <c r="AC8" s="6">
        <v>0.37868284981752764</v>
      </c>
      <c r="AE8" s="1">
        <f t="shared" si="0"/>
        <v>101.34570130087089</v>
      </c>
      <c r="AF8" s="10">
        <f t="shared" si="1"/>
        <v>1.6918062286428427E-2</v>
      </c>
      <c r="AG8" s="10">
        <f t="shared" si="2"/>
        <v>0.65011033484632486</v>
      </c>
    </row>
    <row r="9" spans="1:33">
      <c r="A9" t="s">
        <v>25</v>
      </c>
      <c r="B9" s="1">
        <v>5.085907708127972</v>
      </c>
      <c r="C9" s="1">
        <v>3.7768091498573506</v>
      </c>
      <c r="D9" s="1">
        <v>0.19364270834385797</v>
      </c>
      <c r="E9" s="1">
        <v>17.327174982479306</v>
      </c>
      <c r="F9" s="1">
        <v>63.781317591065992</v>
      </c>
      <c r="G9" s="1">
        <v>0.10083360109360884</v>
      </c>
      <c r="H9" s="1">
        <v>1.7184311028646881</v>
      </c>
      <c r="I9" s="1">
        <v>0.99829418410787518</v>
      </c>
      <c r="J9" s="1">
        <v>5.2578065488856431</v>
      </c>
      <c r="K9" s="1">
        <v>1.4123002989442599</v>
      </c>
      <c r="L9" s="7">
        <v>135.55839447147233</v>
      </c>
      <c r="M9" s="7">
        <v>103.02130810024236</v>
      </c>
      <c r="N9" s="1">
        <v>2.8653794305191774E-2</v>
      </c>
      <c r="O9" s="1">
        <v>3.7024997498246002</v>
      </c>
      <c r="Q9" s="7">
        <v>31.971619185530159</v>
      </c>
      <c r="R9" s="7">
        <v>9.1606743705322486</v>
      </c>
      <c r="S9" s="7">
        <v>13.333804754505136</v>
      </c>
      <c r="T9" s="7">
        <v>19.573804583898482</v>
      </c>
      <c r="U9" s="7">
        <v>466.31507502191181</v>
      </c>
      <c r="V9" s="6">
        <v>18.705794186750968</v>
      </c>
      <c r="W9" s="7">
        <v>183.40965159021067</v>
      </c>
      <c r="X9" s="6">
        <v>17.885165806373003</v>
      </c>
      <c r="Y9" s="6">
        <v>1.7482477105155914</v>
      </c>
      <c r="Z9" s="7">
        <v>110</v>
      </c>
      <c r="AA9" s="6">
        <v>5.3850816576078175</v>
      </c>
      <c r="AB9" s="8">
        <v>3.2497656924</v>
      </c>
      <c r="AC9" s="6">
        <v>3.2162773802703759</v>
      </c>
      <c r="AD9" s="1">
        <v>-0.69800944194222048</v>
      </c>
      <c r="AE9" s="1">
        <f t="shared" si="0"/>
        <v>101.66524031703565</v>
      </c>
      <c r="AF9" s="10">
        <f t="shared" si="1"/>
        <v>1.2986590155600428E-2</v>
      </c>
      <c r="AG9" s="10">
        <f t="shared" si="2"/>
        <v>0.95612972257765971</v>
      </c>
    </row>
    <row r="10" spans="1:33">
      <c r="A10" t="s">
        <v>38</v>
      </c>
      <c r="B10" s="1">
        <v>5.1528535550359322</v>
      </c>
      <c r="C10" s="1">
        <v>4.1192407132823154</v>
      </c>
      <c r="D10" s="1">
        <v>0.99452335080396281</v>
      </c>
      <c r="E10" s="1">
        <v>16.206450482587357</v>
      </c>
      <c r="F10" s="1">
        <v>61.633465409835061</v>
      </c>
      <c r="G10" s="1">
        <v>0.21352917573873156</v>
      </c>
      <c r="H10" s="1">
        <v>1.1530282311917879</v>
      </c>
      <c r="I10" s="1">
        <v>1.0001683121359306</v>
      </c>
      <c r="J10" s="1">
        <v>6.060351121454568</v>
      </c>
      <c r="K10" s="1">
        <v>1.1802760250746687</v>
      </c>
      <c r="L10" s="7">
        <v>125.96482441556142</v>
      </c>
      <c r="M10" s="7">
        <v>83.226132942691436</v>
      </c>
      <c r="N10" s="1">
        <v>2.7529810155650536E-2</v>
      </c>
      <c r="O10" s="1">
        <v>3.7133825586717517</v>
      </c>
      <c r="Q10" s="7">
        <v>34.185047534973428</v>
      </c>
      <c r="R10" s="7">
        <v>25.454602537321925</v>
      </c>
      <c r="S10" s="7">
        <v>60.585859391438085</v>
      </c>
      <c r="T10" s="7">
        <v>25.77712826124927</v>
      </c>
      <c r="U10" s="7">
        <v>460.96505205957044</v>
      </c>
      <c r="V10" s="6">
        <v>24.642651816828817</v>
      </c>
      <c r="W10" s="7">
        <v>199.08087789646044</v>
      </c>
      <c r="X10" s="6">
        <v>16.638827918476924</v>
      </c>
      <c r="Y10" s="6">
        <v>0.91467960965970663</v>
      </c>
      <c r="Z10" s="7">
        <v>210</v>
      </c>
      <c r="AA10" s="6">
        <v>5.2748493388273205</v>
      </c>
      <c r="AB10" s="8">
        <v>3.3510521268</v>
      </c>
      <c r="AC10" s="6">
        <v>1.1837416035857729</v>
      </c>
      <c r="AE10" s="1">
        <f t="shared" si="0"/>
        <v>100.30177051477594</v>
      </c>
      <c r="AF10" s="10">
        <f t="shared" si="1"/>
        <v>1.6867315243810518E-2</v>
      </c>
      <c r="AG10" s="10">
        <f t="shared" si="2"/>
        <v>0.67520443993426194</v>
      </c>
    </row>
    <row r="11" spans="1:33">
      <c r="A11" t="s">
        <v>49</v>
      </c>
      <c r="B11" s="1">
        <v>6.0929326084726769</v>
      </c>
      <c r="C11" s="1">
        <v>3.7485363301866239</v>
      </c>
      <c r="D11" s="1">
        <v>0.29084395058770568</v>
      </c>
      <c r="E11" s="1">
        <v>17.374238190987093</v>
      </c>
      <c r="F11" s="1">
        <v>60.22412080481444</v>
      </c>
      <c r="G11" s="1">
        <v>0.19750801760442019</v>
      </c>
      <c r="H11" s="1">
        <v>2.4137757322181925</v>
      </c>
      <c r="I11" s="1">
        <v>1.1822793297983876</v>
      </c>
      <c r="J11" s="1">
        <v>4.9985837360514704</v>
      </c>
      <c r="K11" s="1">
        <v>1.205716428016675</v>
      </c>
      <c r="L11" s="7">
        <v>161.25194160881119</v>
      </c>
      <c r="M11" s="7">
        <v>148.75036537034674</v>
      </c>
      <c r="N11" s="2">
        <v>5.5103392721307619E-2</v>
      </c>
      <c r="O11" s="1">
        <v>6.1484398962328788</v>
      </c>
      <c r="Q11" s="7">
        <v>50.523710592588003</v>
      </c>
      <c r="R11" s="7">
        <v>86.875369287747205</v>
      </c>
      <c r="S11" s="7">
        <v>32.668845750285243</v>
      </c>
      <c r="T11" s="7">
        <v>30.218270244522657</v>
      </c>
      <c r="U11" s="7">
        <v>284.5357592102759</v>
      </c>
      <c r="V11" s="6">
        <v>35.144577769193489</v>
      </c>
      <c r="W11" s="7">
        <v>179.15558616575964</v>
      </c>
      <c r="X11" s="6">
        <v>9.0405342857869737</v>
      </c>
      <c r="Y11" s="6">
        <v>1.2408096208363188</v>
      </c>
      <c r="Z11" s="7">
        <v>320</v>
      </c>
      <c r="AA11" s="6">
        <v>5.0885411944095784</v>
      </c>
      <c r="AB11" s="8">
        <v>4.8378605412000004</v>
      </c>
      <c r="AC11" s="6">
        <v>2.0454395620140549</v>
      </c>
      <c r="AE11" s="1">
        <f t="shared" si="0"/>
        <v>101.51830268547367</v>
      </c>
      <c r="AF11" s="10">
        <f t="shared" si="1"/>
        <v>1.4858849228790797E-2</v>
      </c>
      <c r="AG11" s="10">
        <f t="shared" si="2"/>
        <v>0.25723838098608742</v>
      </c>
    </row>
    <row r="12" spans="1:33">
      <c r="A12" t="s">
        <v>39</v>
      </c>
      <c r="B12" s="1">
        <v>6.143794595523957</v>
      </c>
      <c r="C12" s="1">
        <v>3.8338183496827023</v>
      </c>
      <c r="D12" s="1">
        <v>3.6077345518868165</v>
      </c>
      <c r="E12" s="1">
        <v>17.988880573799236</v>
      </c>
      <c r="F12" s="1">
        <v>56.432916916532541</v>
      </c>
      <c r="G12" s="1">
        <v>0.20123643768538105</v>
      </c>
      <c r="H12" s="1">
        <v>0.870869945854994</v>
      </c>
      <c r="I12" s="1">
        <v>0.81441307808417207</v>
      </c>
      <c r="J12" s="1">
        <v>5.9452535104002902</v>
      </c>
      <c r="K12" s="1">
        <v>1.4053661354062055</v>
      </c>
      <c r="L12" s="7">
        <v>192.4890456739052</v>
      </c>
      <c r="M12" s="7">
        <v>102.37966478357284</v>
      </c>
      <c r="N12" s="1">
        <v>1.4649872232078368E-2</v>
      </c>
      <c r="O12" s="1">
        <v>4.3260660264440682</v>
      </c>
      <c r="Q12" s="7">
        <v>33.735577410373843</v>
      </c>
      <c r="R12" s="7">
        <v>28.579159014157113</v>
      </c>
      <c r="S12" s="7">
        <v>98.074285520316181</v>
      </c>
      <c r="T12" s="7">
        <v>3.1394644162711143</v>
      </c>
      <c r="U12" s="7">
        <v>489.64043585039161</v>
      </c>
      <c r="V12" s="6">
        <v>29.324938796105162</v>
      </c>
      <c r="W12" s="7">
        <v>182.42433496616502</v>
      </c>
      <c r="X12" s="6">
        <v>17.013769427661241</v>
      </c>
      <c r="Y12" s="6">
        <v>6.4833074511013264E-2</v>
      </c>
      <c r="Z12" s="7">
        <v>110</v>
      </c>
      <c r="AA12" s="6">
        <v>4.1360408060738729</v>
      </c>
      <c r="AB12" s="8">
        <v>2.9889053472000002</v>
      </c>
      <c r="AC12" s="6">
        <v>1.4059912358464377</v>
      </c>
      <c r="AE12" s="1">
        <f t="shared" si="0"/>
        <v>100.71413004767746</v>
      </c>
      <c r="AF12" s="10">
        <f t="shared" si="1"/>
        <v>1.298055576907987E-2</v>
      </c>
      <c r="AG12" s="10">
        <f t="shared" si="2"/>
        <v>0.58018090151720803</v>
      </c>
    </row>
    <row r="13" spans="1:33">
      <c r="A13" t="s">
        <v>45</v>
      </c>
      <c r="B13" s="1">
        <v>6.1793321062319242</v>
      </c>
      <c r="C13" s="1">
        <v>3.6676994205375912</v>
      </c>
      <c r="D13" s="1">
        <v>0.32288183480330679</v>
      </c>
      <c r="E13" s="1">
        <v>16.02775147467263</v>
      </c>
      <c r="F13" s="1">
        <v>60.551287854209221</v>
      </c>
      <c r="G13" s="1">
        <v>0.18665212239384282</v>
      </c>
      <c r="H13" s="1">
        <v>2.8225384793820334</v>
      </c>
      <c r="I13" s="1">
        <v>1.2706289809768982</v>
      </c>
      <c r="J13" s="1">
        <v>4.5245967367074256</v>
      </c>
      <c r="K13" s="1">
        <v>1.1197832705964259</v>
      </c>
      <c r="L13" s="7">
        <v>138.49720566946945</v>
      </c>
      <c r="M13" s="7">
        <v>140.31323459443848</v>
      </c>
      <c r="N13" s="2">
        <v>9.8026396615933459E-2</v>
      </c>
      <c r="O13" s="1">
        <v>6.7456825695750799</v>
      </c>
      <c r="Q13" s="7">
        <v>31.625611995272365</v>
      </c>
      <c r="R13" s="7">
        <v>44.119868746801913</v>
      </c>
      <c r="S13" s="7">
        <v>37.835045181931505</v>
      </c>
      <c r="T13" s="7">
        <v>26.109685202615815</v>
      </c>
      <c r="U13" s="7">
        <v>304.37793027264297</v>
      </c>
      <c r="V13" s="6">
        <v>31.013418809324339</v>
      </c>
      <c r="W13" s="7">
        <v>210.26343958205786</v>
      </c>
      <c r="X13" s="6">
        <v>17.013357909863334</v>
      </c>
      <c r="Y13" s="6">
        <v>2.8694950380978339</v>
      </c>
      <c r="Z13" s="7">
        <v>1460</v>
      </c>
      <c r="AA13" s="6">
        <v>5.9346906836401567</v>
      </c>
      <c r="AB13" s="8">
        <v>6.5539967315999998</v>
      </c>
      <c r="AC13" s="6">
        <v>6.1128078864787847</v>
      </c>
      <c r="AD13">
        <v>8.84</v>
      </c>
      <c r="AE13" s="1">
        <f t="shared" si="0"/>
        <v>100.69432276732027</v>
      </c>
      <c r="AF13" s="10">
        <f t="shared" si="1"/>
        <v>1.8777154928387708E-2</v>
      </c>
      <c r="AG13" s="10">
        <f t="shared" si="2"/>
        <v>0.54858053587913957</v>
      </c>
    </row>
    <row r="14" spans="1:33">
      <c r="A14" t="s">
        <v>46</v>
      </c>
      <c r="B14" s="1">
        <v>6.2131773744523908</v>
      </c>
      <c r="C14" s="1">
        <v>3.6081497119999875</v>
      </c>
      <c r="D14" s="1">
        <v>2.4521221769539219</v>
      </c>
      <c r="E14" s="1">
        <v>16.147916964274007</v>
      </c>
      <c r="F14" s="1">
        <v>55.361856078980864</v>
      </c>
      <c r="G14" s="1">
        <v>0.17679753494147049</v>
      </c>
      <c r="H14" s="1">
        <v>2.1093874728233097</v>
      </c>
      <c r="I14" s="1">
        <v>1.1586809479080344</v>
      </c>
      <c r="J14" s="1">
        <v>6.8026633467352617</v>
      </c>
      <c r="K14" s="1">
        <v>1.0844587651151667</v>
      </c>
      <c r="L14" s="7">
        <v>140.29055095339149</v>
      </c>
      <c r="M14" s="7">
        <v>146.44236478352053</v>
      </c>
      <c r="N14" s="2">
        <v>7.2124382073914139E-2</v>
      </c>
      <c r="O14" s="1">
        <v>6.9298964969173253</v>
      </c>
      <c r="Q14" s="7">
        <v>29.067872569249019</v>
      </c>
      <c r="R14" s="7">
        <v>58.85454300337112</v>
      </c>
      <c r="S14" s="7">
        <v>69.946149365030792</v>
      </c>
      <c r="T14" s="7">
        <v>23.72177832553793</v>
      </c>
      <c r="U14" s="7">
        <v>315.25247268802684</v>
      </c>
      <c r="V14" s="6">
        <v>35.630510054138924</v>
      </c>
      <c r="W14" s="7">
        <v>193.23153793784027</v>
      </c>
      <c r="X14" s="6">
        <v>16.375805209664854</v>
      </c>
      <c r="Y14" s="6">
        <v>1.5422413179134973</v>
      </c>
      <c r="Z14" s="7">
        <v>1430</v>
      </c>
      <c r="AA14" s="6">
        <v>5.8050512664828116</v>
      </c>
      <c r="AB14" s="8">
        <v>5.7666380340000005</v>
      </c>
      <c r="AC14" s="6">
        <v>5.0642262259520399</v>
      </c>
      <c r="AD14" s="1">
        <v>10.321603255033942</v>
      </c>
      <c r="AE14" s="1">
        <f t="shared" si="0"/>
        <v>100.00784378035235</v>
      </c>
      <c r="AF14" s="10">
        <f t="shared" si="1"/>
        <v>1.781824668246557E-2</v>
      </c>
      <c r="AG14" s="10">
        <f t="shared" si="2"/>
        <v>0.45960063958620212</v>
      </c>
    </row>
    <row r="15" spans="1:33">
      <c r="A15" t="s">
        <v>48</v>
      </c>
      <c r="B15" s="1">
        <v>6.2872572437428191</v>
      </c>
      <c r="C15" s="1">
        <v>4.1761328789024672</v>
      </c>
      <c r="D15" s="1">
        <v>1.9466107410262541</v>
      </c>
      <c r="E15" s="1">
        <v>17.576446949298209</v>
      </c>
      <c r="F15" s="1">
        <v>56.136721441685275</v>
      </c>
      <c r="G15" s="1">
        <v>0.18107551371039454</v>
      </c>
      <c r="H15" s="1">
        <v>2.038273953796176</v>
      </c>
      <c r="I15" s="1">
        <v>1.2435843776862241</v>
      </c>
      <c r="J15" s="1">
        <v>6.3180814206453491</v>
      </c>
      <c r="K15" s="1">
        <v>1.2679293655252808</v>
      </c>
      <c r="L15" s="7">
        <v>170.78789491318602</v>
      </c>
      <c r="M15" s="7">
        <v>113.48871325128407</v>
      </c>
      <c r="N15" s="2">
        <v>9.6629736577577341E-2</v>
      </c>
      <c r="O15" s="1">
        <v>6.0302298235932614</v>
      </c>
      <c r="Q15" s="7">
        <v>51.190283267937602</v>
      </c>
      <c r="R15" s="7">
        <v>42.495596267191637</v>
      </c>
      <c r="S15" s="7">
        <v>42.79169764059548</v>
      </c>
      <c r="T15" s="7">
        <v>20.414184962757179</v>
      </c>
      <c r="U15" s="7">
        <v>316.67755259433113</v>
      </c>
      <c r="V15" s="6">
        <v>33.805376332283323</v>
      </c>
      <c r="W15" s="7">
        <v>192.30878109944831</v>
      </c>
      <c r="X15" s="6">
        <v>10.179487697979139</v>
      </c>
      <c r="Y15" s="6">
        <v>0.6056700207565654</v>
      </c>
      <c r="Z15" s="7">
        <v>160</v>
      </c>
      <c r="AA15" s="6">
        <v>5.3889630772831874</v>
      </c>
      <c r="AB15" s="8">
        <v>6.2807144652</v>
      </c>
      <c r="AC15" s="6">
        <v>3.5219177745943155</v>
      </c>
      <c r="AD15" s="1">
        <v>11.308514004398059</v>
      </c>
      <c r="AE15" s="1">
        <f t="shared" si="0"/>
        <v>101.26069949239312</v>
      </c>
      <c r="AF15" s="10">
        <f t="shared" si="1"/>
        <v>1.5167152550314046E-2</v>
      </c>
      <c r="AG15" s="10">
        <f t="shared" si="2"/>
        <v>0.30112037795177488</v>
      </c>
    </row>
    <row r="16" spans="1:33">
      <c r="A16" t="s">
        <v>50</v>
      </c>
      <c r="B16" s="1">
        <v>6.817917122824996</v>
      </c>
      <c r="C16" s="1">
        <v>4.1325252516066202</v>
      </c>
      <c r="D16" s="1">
        <v>0.24773733102352405</v>
      </c>
      <c r="E16" s="1">
        <v>16.422895912485309</v>
      </c>
      <c r="F16" s="1">
        <v>57.977555888665833</v>
      </c>
      <c r="G16" s="1">
        <v>0.21350999587135305</v>
      </c>
      <c r="H16" s="1">
        <v>2.9332963853943728</v>
      </c>
      <c r="I16" s="1">
        <v>1.5738706393932371</v>
      </c>
      <c r="J16" s="1">
        <v>4.7206875326055382</v>
      </c>
      <c r="K16" s="1">
        <v>1.1580632838645422</v>
      </c>
      <c r="L16" s="7">
        <v>122.56448944166537</v>
      </c>
      <c r="M16" s="7">
        <v>117.98979323389121</v>
      </c>
      <c r="N16" s="2">
        <v>0.1072598062743699</v>
      </c>
      <c r="O16" s="1">
        <v>7.2885186149324275</v>
      </c>
      <c r="Q16" s="7">
        <v>29.826035383196263</v>
      </c>
      <c r="R16" s="7">
        <v>40.437617523392241</v>
      </c>
      <c r="S16" s="7">
        <v>29.045101104726719</v>
      </c>
      <c r="T16" s="7">
        <v>39.412491564656484</v>
      </c>
      <c r="U16" s="7">
        <v>302.07977485225439</v>
      </c>
      <c r="V16" s="6">
        <v>31.632026674037</v>
      </c>
      <c r="W16" s="7">
        <v>219.58484764445791</v>
      </c>
      <c r="X16" s="6">
        <v>19.938661514027078</v>
      </c>
      <c r="Y16" s="6">
        <v>2.7577912993299409</v>
      </c>
      <c r="Z16" s="7">
        <v>320</v>
      </c>
      <c r="AA16" s="6">
        <v>6.5223376224911176</v>
      </c>
      <c r="AB16" s="8">
        <v>5.4427125503999996</v>
      </c>
      <c r="AC16" s="6">
        <v>9.9873876545237987</v>
      </c>
      <c r="AE16" s="1">
        <f t="shared" si="0"/>
        <v>100.66054137954774</v>
      </c>
      <c r="AF16" s="10">
        <f t="shared" si="1"/>
        <v>1.8961385850321335E-2</v>
      </c>
      <c r="AG16" s="10">
        <f t="shared" si="2"/>
        <v>0.63033145866661699</v>
      </c>
    </row>
    <row r="17" spans="1:33">
      <c r="A17" t="s">
        <v>43</v>
      </c>
      <c r="B17" s="1">
        <v>7.8913143520278686</v>
      </c>
      <c r="C17" s="1">
        <v>4.4480569514340775</v>
      </c>
      <c r="D17" s="1">
        <v>0.78434318438740791</v>
      </c>
      <c r="E17" s="1">
        <v>18.765034341731987</v>
      </c>
      <c r="F17" s="1">
        <v>54.463160483794503</v>
      </c>
      <c r="G17" s="1">
        <v>0.17255758978247587</v>
      </c>
      <c r="H17" s="1">
        <v>2.9994823534967918</v>
      </c>
      <c r="I17" s="1">
        <v>1.3033156481708112</v>
      </c>
      <c r="J17" s="1">
        <v>5.8058457960764196</v>
      </c>
      <c r="K17" s="1">
        <v>1.2534609730942836</v>
      </c>
      <c r="L17" s="7">
        <v>170.07723177207316</v>
      </c>
      <c r="M17" s="7">
        <v>137.13374830885215</v>
      </c>
      <c r="N17" s="2">
        <v>0.10660889011231961</v>
      </c>
      <c r="O17" s="1">
        <v>6.8433702332690141</v>
      </c>
      <c r="Q17" s="7">
        <v>44.655157267627317</v>
      </c>
      <c r="R17" s="7">
        <v>51.195233684161806</v>
      </c>
      <c r="S17" s="7">
        <v>33.086364155099595</v>
      </c>
      <c r="T17" s="7">
        <v>15.080056216418468</v>
      </c>
      <c r="U17" s="7">
        <v>321.60970787225847</v>
      </c>
      <c r="V17" s="6">
        <v>30.37811547295971</v>
      </c>
      <c r="W17" s="7">
        <v>182.51817464464557</v>
      </c>
      <c r="X17" s="6">
        <v>10.246518376194658</v>
      </c>
      <c r="Y17" s="6">
        <v>1.1403323884772592</v>
      </c>
      <c r="Z17" s="7">
        <v>200</v>
      </c>
      <c r="AA17" s="6">
        <v>4.759396805938235</v>
      </c>
      <c r="AB17" s="8">
        <v>4.8550601244000005</v>
      </c>
      <c r="AC17" s="6">
        <v>10.956032596535053</v>
      </c>
      <c r="AD17" s="1">
        <v>10.947265071524965</v>
      </c>
      <c r="AE17" s="1">
        <f t="shared" si="0"/>
        <v>101.83706844388117</v>
      </c>
      <c r="AF17" s="10">
        <f t="shared" si="1"/>
        <v>1.4561137407739363E-2</v>
      </c>
      <c r="AG17" s="10">
        <f t="shared" si="2"/>
        <v>0.3372993425255536</v>
      </c>
    </row>
    <row r="18" spans="1:33">
      <c r="A18" t="s">
        <v>44</v>
      </c>
      <c r="B18" s="1">
        <v>9.0368808262838893</v>
      </c>
      <c r="C18" s="1">
        <v>3.5234100461031326</v>
      </c>
      <c r="D18" s="1">
        <v>2.1104835712848411</v>
      </c>
      <c r="E18" s="1">
        <v>14.895546438290554</v>
      </c>
      <c r="F18" s="1">
        <v>54.881927906427592</v>
      </c>
      <c r="G18" s="1">
        <v>0.18698485954845168</v>
      </c>
      <c r="H18" s="1">
        <v>2.6706803190658226</v>
      </c>
      <c r="I18" s="1">
        <v>0.80364328754016146</v>
      </c>
      <c r="J18" s="1">
        <v>7.1954892362753329</v>
      </c>
      <c r="K18" s="1">
        <v>1.0573036233784194</v>
      </c>
      <c r="L18" s="7">
        <v>138.24216424350547</v>
      </c>
      <c r="M18" s="7">
        <v>127.04941379462811</v>
      </c>
      <c r="N18" s="2">
        <v>6.9148430843820885E-2</v>
      </c>
      <c r="O18" s="1">
        <v>6.4390559954669122</v>
      </c>
      <c r="Q18" s="7">
        <v>42.745333266498477</v>
      </c>
      <c r="R18" s="7">
        <v>87.504668573041243</v>
      </c>
      <c r="S18" s="7">
        <v>60.913571950688599</v>
      </c>
      <c r="T18" s="7">
        <v>20.337786746497297</v>
      </c>
      <c r="U18" s="7">
        <v>286.2482890045008</v>
      </c>
      <c r="V18" s="6">
        <v>28.183055405707478</v>
      </c>
      <c r="W18" s="7">
        <v>155.68002659921183</v>
      </c>
      <c r="X18" s="6">
        <v>8.4094445766914134</v>
      </c>
      <c r="Y18" s="6">
        <v>1.3527940222644326</v>
      </c>
      <c r="Z18" s="7">
        <v>130</v>
      </c>
      <c r="AA18" s="6">
        <v>4.6615850301189194</v>
      </c>
      <c r="AB18" s="8">
        <v>4.0103694827999998</v>
      </c>
      <c r="AC18" s="6">
        <v>5.0030981470872513</v>
      </c>
      <c r="AD18" s="1">
        <v>19.547504089515694</v>
      </c>
      <c r="AE18" s="1">
        <f t="shared" si="0"/>
        <v>100.1998742214431</v>
      </c>
      <c r="AF18" s="10">
        <f t="shared" si="1"/>
        <v>1.4724249795131214E-2</v>
      </c>
      <c r="AG18" s="10">
        <f t="shared" si="2"/>
        <v>0.29838654665485204</v>
      </c>
    </row>
    <row r="19" spans="1:33">
      <c r="A19" t="s">
        <v>47</v>
      </c>
      <c r="B19" s="1">
        <v>11.002716945351114</v>
      </c>
      <c r="C19" s="1">
        <v>4.4563945138807606</v>
      </c>
      <c r="D19" s="1">
        <v>0.73173757902883652</v>
      </c>
      <c r="E19" s="1">
        <v>18.048711115900165</v>
      </c>
      <c r="F19" s="1">
        <v>52.229713324901745</v>
      </c>
      <c r="G19" s="1">
        <v>0.10957375010697697</v>
      </c>
      <c r="H19" s="1">
        <v>3.0836986783919178</v>
      </c>
      <c r="I19" s="1">
        <v>1.2325150902562909</v>
      </c>
      <c r="J19" s="1">
        <v>4.7085316977384037</v>
      </c>
      <c r="K19" s="1">
        <v>1.2093942339397856</v>
      </c>
      <c r="L19" s="7">
        <v>156.98648045080358</v>
      </c>
      <c r="M19" s="7">
        <v>128.28481659836496</v>
      </c>
      <c r="N19" s="2">
        <v>9.2978284222478669E-2</v>
      </c>
      <c r="O19" s="1">
        <v>7.1058559981393188</v>
      </c>
      <c r="Q19" s="7">
        <v>33.16059487362191</v>
      </c>
      <c r="R19" s="7">
        <v>24.756159657416685</v>
      </c>
      <c r="S19" s="7">
        <v>43.44869830024674</v>
      </c>
      <c r="T19" s="7">
        <v>20.868873308663741</v>
      </c>
      <c r="U19" s="7">
        <v>340.28321203466004</v>
      </c>
      <c r="V19" s="6">
        <v>32.922072316966563</v>
      </c>
      <c r="W19" s="7">
        <v>228.42141736804186</v>
      </c>
      <c r="X19" s="6">
        <v>19.518999097848234</v>
      </c>
      <c r="Y19" s="6">
        <v>2.0726937457308785</v>
      </c>
      <c r="Z19" s="7">
        <v>320</v>
      </c>
      <c r="AA19" s="6">
        <v>6.5013779562441227</v>
      </c>
      <c r="AB19" s="8">
        <v>4.7661956112000006</v>
      </c>
      <c r="AC19" s="6">
        <v>17.228713920044822</v>
      </c>
      <c r="AD19" s="1">
        <v>-3.2744828689126098</v>
      </c>
      <c r="AE19" s="1">
        <f t="shared" si="0"/>
        <v>100.92812253346588</v>
      </c>
      <c r="AF19" s="10">
        <f t="shared" si="1"/>
        <v>1.8887258675272856E-2</v>
      </c>
      <c r="AG19" s="10">
        <f t="shared" si="2"/>
        <v>0.5928848861615863</v>
      </c>
    </row>
    <row r="20" spans="1:33">
      <c r="A20" t="s">
        <v>33</v>
      </c>
      <c r="B20" s="1">
        <v>11.625395779571326</v>
      </c>
      <c r="C20" s="1">
        <v>3.8211165183738083</v>
      </c>
      <c r="D20" s="1">
        <v>0.98348418467276566</v>
      </c>
      <c r="E20" s="1">
        <v>16.397232814447438</v>
      </c>
      <c r="F20" s="1">
        <v>54.488990927252082</v>
      </c>
      <c r="G20" s="1">
        <v>7.3904000044019813E-2</v>
      </c>
      <c r="H20" s="1">
        <v>3.0613007196432145</v>
      </c>
      <c r="I20" s="1">
        <v>0.42384734113248657</v>
      </c>
      <c r="J20" s="1">
        <v>6.7257789620836812</v>
      </c>
      <c r="K20" s="1">
        <v>1.4072229957890277</v>
      </c>
      <c r="L20" s="7">
        <v>177.19160515526826</v>
      </c>
      <c r="M20" s="7">
        <v>85.783129443449099</v>
      </c>
      <c r="N20" s="1">
        <v>1.0359654890903937E-2</v>
      </c>
      <c r="O20" s="1">
        <v>4.79271783519824</v>
      </c>
      <c r="Q20" s="7">
        <v>24.205114655184765</v>
      </c>
      <c r="R20" s="7">
        <v>8.9742449864728684</v>
      </c>
      <c r="S20" s="7">
        <v>17.01111779917192</v>
      </c>
      <c r="T20" s="7">
        <v>2.8399516860896412</v>
      </c>
      <c r="U20" s="7">
        <v>434.43974729983046</v>
      </c>
      <c r="V20" s="6">
        <v>18.054825725296418</v>
      </c>
      <c r="W20" s="7">
        <v>167.98866442657567</v>
      </c>
      <c r="X20" s="6">
        <v>17.055963149180002</v>
      </c>
      <c r="Y20" s="6">
        <v>0.65169869703278271</v>
      </c>
      <c r="Z20" s="7">
        <v>70</v>
      </c>
      <c r="AA20" s="6">
        <v>5.0955277498252443</v>
      </c>
      <c r="AB20" s="8">
        <v>2.3974307916000002</v>
      </c>
      <c r="AC20" s="6">
        <v>2.7700125840556686</v>
      </c>
      <c r="AD20" s="1">
        <v>13.639142732053617</v>
      </c>
      <c r="AE20" s="1">
        <f t="shared" si="0"/>
        <v>100.75005101345579</v>
      </c>
      <c r="AF20" s="10">
        <f t="shared" si="1"/>
        <v>1.1937600858518142E-2</v>
      </c>
      <c r="AG20" s="10">
        <f t="shared" si="2"/>
        <v>0.94467614413375811</v>
      </c>
    </row>
    <row r="21" spans="1:33">
      <c r="A21" t="s">
        <v>27</v>
      </c>
      <c r="B21" s="1">
        <v>12.575732765678794</v>
      </c>
      <c r="C21" s="1">
        <v>3.0230173013753632</v>
      </c>
      <c r="D21" s="1">
        <v>4.799740659852513</v>
      </c>
      <c r="E21" s="1">
        <v>13.54100008102645</v>
      </c>
      <c r="F21" s="1">
        <v>47.909913796841892</v>
      </c>
      <c r="G21" s="1">
        <v>0.18707687053159819</v>
      </c>
      <c r="H21" s="1">
        <v>1.859538242981521</v>
      </c>
      <c r="I21" s="1">
        <v>0.71326686908006309</v>
      </c>
      <c r="J21" s="1">
        <v>12.207340760078228</v>
      </c>
      <c r="K21" s="1">
        <v>0.97651607212984237</v>
      </c>
      <c r="L21" s="7">
        <v>127.2103511332831</v>
      </c>
      <c r="M21" s="7">
        <v>60.021629117463604</v>
      </c>
      <c r="N21" s="1">
        <v>0.18585080898695616</v>
      </c>
      <c r="O21" s="1">
        <v>4.4438664455230663</v>
      </c>
      <c r="Q21" s="7">
        <v>18.774158659079518</v>
      </c>
      <c r="R21" s="7">
        <v>28.666159393384817</v>
      </c>
      <c r="S21" s="7">
        <v>38.660628744658752</v>
      </c>
      <c r="T21" s="7">
        <v>12.142822372599982</v>
      </c>
      <c r="U21" s="7">
        <v>359.88928687408531</v>
      </c>
      <c r="V21" s="6">
        <v>25.175371489789143</v>
      </c>
      <c r="W21" s="7">
        <v>128.8934903769424</v>
      </c>
      <c r="X21" s="6">
        <v>11.635312179810011</v>
      </c>
      <c r="Y21" s="6">
        <v>0.3348305536434581</v>
      </c>
      <c r="Z21" s="7">
        <v>90</v>
      </c>
      <c r="AA21" s="6">
        <v>1.7753613595140667</v>
      </c>
      <c r="AB21" s="8">
        <v>2.9353955328000003</v>
      </c>
      <c r="AC21" s="6">
        <v>0.58853228800356316</v>
      </c>
      <c r="AE21" s="1">
        <f t="shared" si="0"/>
        <v>100.56332243110475</v>
      </c>
      <c r="AF21" s="10">
        <f t="shared" si="1"/>
        <v>1.3199320938550212E-2</v>
      </c>
      <c r="AG21" s="10">
        <f t="shared" si="2"/>
        <v>0.46217042654282847</v>
      </c>
    </row>
    <row r="22" spans="1:33">
      <c r="A22" t="s">
        <v>41</v>
      </c>
      <c r="B22" s="1">
        <v>13.839780617305571</v>
      </c>
      <c r="C22" s="1">
        <v>2.0862807565797783</v>
      </c>
      <c r="D22" s="1">
        <v>8.8871471028302906</v>
      </c>
      <c r="E22" s="1">
        <v>9.7451493294821656</v>
      </c>
      <c r="F22" s="1">
        <v>40.03904377670451</v>
      </c>
      <c r="G22" s="1">
        <v>0.10522579973057887</v>
      </c>
      <c r="H22" s="1">
        <v>2.9334083751881161</v>
      </c>
      <c r="I22" s="1">
        <v>1.0506793989314949</v>
      </c>
      <c r="J22" s="1">
        <v>17.202254825523845</v>
      </c>
      <c r="K22" s="1">
        <v>0.49275217772733843</v>
      </c>
      <c r="L22" s="7">
        <v>49.036783322508384</v>
      </c>
      <c r="M22" s="7">
        <v>15.709933203584477</v>
      </c>
      <c r="N22" s="1">
        <v>0.16930304459265663</v>
      </c>
      <c r="O22" s="1">
        <v>7.618511644422127</v>
      </c>
      <c r="Q22" s="7">
        <v>4.4233408317695435</v>
      </c>
      <c r="R22" s="15" t="s">
        <v>3</v>
      </c>
      <c r="S22" s="7">
        <v>31.800722576501439</v>
      </c>
      <c r="T22" s="7">
        <v>8.5288430837112621</v>
      </c>
      <c r="U22" s="7">
        <v>248.08752223071667</v>
      </c>
      <c r="V22" s="6">
        <v>18.000878937096786</v>
      </c>
      <c r="W22" s="7">
        <v>71.54649886284453</v>
      </c>
      <c r="X22" s="6">
        <v>5.761119916150454</v>
      </c>
      <c r="Y22" s="6">
        <v>1.8431116896702344</v>
      </c>
      <c r="Z22" s="7">
        <v>170</v>
      </c>
      <c r="AA22" s="6">
        <v>1.9166450356975209</v>
      </c>
      <c r="AB22" s="8">
        <v>0.73193781840000005</v>
      </c>
      <c r="AC22" s="14" t="s">
        <v>3</v>
      </c>
      <c r="AE22" s="1">
        <f t="shared" si="0"/>
        <v>101.23612847383033</v>
      </c>
      <c r="AF22" s="10">
        <f t="shared" si="1"/>
        <v>1.4519773244398399E-2</v>
      </c>
      <c r="AG22" s="10">
        <f t="shared" si="2"/>
        <v>0.32004658974055727</v>
      </c>
    </row>
    <row r="23" spans="1:33">
      <c r="A23" t="s">
        <v>37</v>
      </c>
      <c r="B23" s="1">
        <v>14.623889009321475</v>
      </c>
      <c r="C23" s="1">
        <v>2.0197241119758869</v>
      </c>
      <c r="D23" s="1">
        <v>4.7834307268994216</v>
      </c>
      <c r="E23" s="1">
        <v>10.230248674650319</v>
      </c>
      <c r="F23" s="1">
        <v>49.565175020133566</v>
      </c>
      <c r="G23" s="1">
        <v>0.10353141187949962</v>
      </c>
      <c r="H23" s="1">
        <v>3.4011897436547915</v>
      </c>
      <c r="I23" s="1">
        <v>0.94739155218224103</v>
      </c>
      <c r="J23" s="1">
        <v>10.376137130567876</v>
      </c>
      <c r="K23" s="1">
        <v>0.58473031402637499</v>
      </c>
      <c r="L23" s="7">
        <v>61.525654884667532</v>
      </c>
      <c r="M23" s="7">
        <v>39.211316772345967</v>
      </c>
      <c r="N23" s="1">
        <v>0.14469288505555053</v>
      </c>
      <c r="O23" s="1">
        <v>8.7115734192241838</v>
      </c>
      <c r="Q23" s="7">
        <v>6.9912569398592836</v>
      </c>
      <c r="R23" s="7">
        <v>3.3614776637251822</v>
      </c>
      <c r="S23" s="7">
        <v>33.658285592637746</v>
      </c>
      <c r="T23" s="7">
        <v>9.8574847270405517</v>
      </c>
      <c r="U23" s="7">
        <v>243.6795415263511</v>
      </c>
      <c r="V23" s="6">
        <v>18.420622364726043</v>
      </c>
      <c r="W23" s="7">
        <v>80.600463841575063</v>
      </c>
      <c r="X23" s="6">
        <v>7.5947943947666303</v>
      </c>
      <c r="Y23" s="6">
        <v>7.1190083765015206</v>
      </c>
      <c r="Z23" s="7">
        <v>110</v>
      </c>
      <c r="AA23" s="6">
        <v>3.0546772845158952</v>
      </c>
      <c r="AB23" s="8">
        <v>0.89533385880000005</v>
      </c>
      <c r="AC23" s="14" t="s">
        <v>3</v>
      </c>
      <c r="AE23" s="1">
        <f t="shared" si="0"/>
        <v>102.09052425591639</v>
      </c>
      <c r="AF23" s="10">
        <f t="shared" si="1"/>
        <v>1.3784211611430064E-2</v>
      </c>
      <c r="AG23" s="10">
        <f t="shared" si="2"/>
        <v>0.41229846876998189</v>
      </c>
    </row>
    <row r="24" spans="1:33">
      <c r="A24" t="s">
        <v>32</v>
      </c>
      <c r="B24" s="1">
        <v>17.815785344421787</v>
      </c>
      <c r="C24" s="1">
        <v>2.2873761605230789</v>
      </c>
      <c r="D24" s="1">
        <v>2.1122185768170105</v>
      </c>
      <c r="E24" s="1">
        <v>16.743055444459195</v>
      </c>
      <c r="F24" s="1">
        <v>46.836833048084848</v>
      </c>
      <c r="G24" s="1">
        <v>0.18941300428988991</v>
      </c>
      <c r="H24" s="1">
        <v>4.2861330938160727</v>
      </c>
      <c r="I24" s="1">
        <v>1.4051750175855653</v>
      </c>
      <c r="J24" s="1">
        <v>7.9469938858122546</v>
      </c>
      <c r="K24" s="1">
        <v>0.97362903744781282</v>
      </c>
      <c r="L24" s="7">
        <v>177.13610016076936</v>
      </c>
      <c r="M24" s="7">
        <v>83.867776259360966</v>
      </c>
      <c r="N24" s="1">
        <v>2.4062524455045472E-2</v>
      </c>
      <c r="O24" s="1">
        <v>7.4353123044822889</v>
      </c>
      <c r="Q24" s="7">
        <v>22.2783295172786</v>
      </c>
      <c r="R24" s="7">
        <v>22.086444998649156</v>
      </c>
      <c r="S24" s="7">
        <v>65.55984280275473</v>
      </c>
      <c r="T24" s="7">
        <v>3.4984567265857134</v>
      </c>
      <c r="U24" s="7">
        <v>299.40585110291801</v>
      </c>
      <c r="V24" s="6">
        <v>25.874144714289777</v>
      </c>
      <c r="W24" s="7">
        <v>119.17795566492406</v>
      </c>
      <c r="X24" s="6">
        <v>11.741795658318624</v>
      </c>
      <c r="Y24" s="6">
        <v>0.90317244059065227</v>
      </c>
      <c r="Z24" s="14" t="s">
        <v>3</v>
      </c>
      <c r="AA24" s="6">
        <v>4.1042131647358415</v>
      </c>
      <c r="AB24" s="8">
        <v>3.1045247676000001</v>
      </c>
      <c r="AC24" s="6">
        <v>1.9401534421381645</v>
      </c>
      <c r="AE24" s="1">
        <f t="shared" si="0"/>
        <v>103.76985434837876</v>
      </c>
      <c r="AF24" s="10">
        <f t="shared" si="1"/>
        <v>1.2240591753233538E-2</v>
      </c>
      <c r="AG24" s="10">
        <f t="shared" si="2"/>
        <v>0.45380420446647124</v>
      </c>
    </row>
    <row r="25" spans="1:33">
      <c r="A25" s="16" t="s">
        <v>102</v>
      </c>
      <c r="B25" s="17">
        <v>18.285010677799768</v>
      </c>
      <c r="C25" s="17">
        <v>3.7100386954743017</v>
      </c>
      <c r="D25" s="17">
        <v>3.0564904156587471</v>
      </c>
      <c r="E25" s="17">
        <v>17.22204287899924</v>
      </c>
      <c r="F25" s="17">
        <v>42.601522894667468</v>
      </c>
      <c r="G25" s="17">
        <v>6.8018794915254352E-2</v>
      </c>
      <c r="H25" s="17">
        <v>4.453109876287658</v>
      </c>
      <c r="I25" s="17">
        <v>0.41768043943590932</v>
      </c>
      <c r="J25" s="17">
        <v>6.3645017430414628</v>
      </c>
      <c r="K25" s="17">
        <v>1.24228339655524</v>
      </c>
      <c r="L25" s="18">
        <v>176.7948388845374</v>
      </c>
      <c r="M25" s="18">
        <v>149.78465608975432</v>
      </c>
      <c r="N25" s="30">
        <v>0.13290894691170782</v>
      </c>
      <c r="O25" s="17">
        <v>7.5251686860845162</v>
      </c>
      <c r="P25" s="16"/>
      <c r="Q25" s="18">
        <v>50.367668134236453</v>
      </c>
      <c r="R25" s="18">
        <v>91.399520906347533</v>
      </c>
      <c r="S25" s="18">
        <v>28.29829459951161</v>
      </c>
      <c r="T25" s="18">
        <v>2.1235531875973277</v>
      </c>
      <c r="U25" s="18">
        <v>285.31070719474883</v>
      </c>
      <c r="V25" s="19">
        <v>21.025574793269655</v>
      </c>
      <c r="W25" s="18">
        <v>166.75310865991528</v>
      </c>
      <c r="X25" s="19">
        <v>11.038468170782412</v>
      </c>
      <c r="Y25" s="19">
        <v>1.8363757858249341</v>
      </c>
      <c r="Z25" s="18">
        <v>30</v>
      </c>
      <c r="AA25" s="19">
        <v>4.7306743003404987</v>
      </c>
      <c r="AB25" s="20">
        <v>3.0242600459999998</v>
      </c>
      <c r="AC25" s="19">
        <v>9.2021269491069102</v>
      </c>
      <c r="AD25" s="16"/>
      <c r="AE25" s="17">
        <f t="shared" si="0"/>
        <v>100.62566756954362</v>
      </c>
      <c r="AF25" s="21">
        <f t="shared" si="1"/>
        <v>1.3423113367071421E-2</v>
      </c>
      <c r="AG25" s="21">
        <f t="shared" si="2"/>
        <v>0.52500196923585918</v>
      </c>
    </row>
    <row r="26" spans="1:33">
      <c r="A26" s="24" t="s">
        <v>26</v>
      </c>
      <c r="B26" s="25">
        <v>24.352510400092005</v>
      </c>
      <c r="C26" s="25">
        <v>1.6294371821146356</v>
      </c>
      <c r="D26" s="25">
        <v>10.976809358505321</v>
      </c>
      <c r="E26" s="25">
        <v>8.0598181309207106</v>
      </c>
      <c r="F26" s="25">
        <v>30.130781977193326</v>
      </c>
      <c r="G26" s="25">
        <v>0.11632397565388293</v>
      </c>
      <c r="H26" s="25">
        <v>1.3808938645217244</v>
      </c>
      <c r="I26" s="25">
        <v>0.46000946630384282</v>
      </c>
      <c r="J26" s="25">
        <v>19.576808163409726</v>
      </c>
      <c r="K26" s="25">
        <v>0.548759837311805</v>
      </c>
      <c r="L26" s="26">
        <v>69.76210409775571</v>
      </c>
      <c r="M26" s="26">
        <v>28.217189495680032</v>
      </c>
      <c r="N26" s="25">
        <v>0.14729595970911544</v>
      </c>
      <c r="O26" s="25">
        <v>2.7548256668088924</v>
      </c>
      <c r="P26" s="24"/>
      <c r="Q26" s="26">
        <v>8.8993848273103779</v>
      </c>
      <c r="R26" s="26">
        <v>14.522383456079979</v>
      </c>
      <c r="S26" s="26">
        <v>22.796504902863624</v>
      </c>
      <c r="T26" s="26">
        <v>6.9908333183133733</v>
      </c>
      <c r="U26" s="26">
        <v>309.72615258985223</v>
      </c>
      <c r="V26" s="27">
        <v>19.285753567943768</v>
      </c>
      <c r="W26" s="26">
        <v>86.581179350067984</v>
      </c>
      <c r="X26" s="27">
        <v>8.1320847234888358</v>
      </c>
      <c r="Y26" s="27">
        <v>0.410609471903084</v>
      </c>
      <c r="Z26" s="26">
        <v>90</v>
      </c>
      <c r="AA26" s="27">
        <v>2.3544691750792146</v>
      </c>
      <c r="AB26" s="28">
        <v>1.366411332</v>
      </c>
      <c r="AC26" s="27">
        <v>1.6549489784216891</v>
      </c>
      <c r="AD26" s="24"/>
      <c r="AE26" s="25">
        <f t="shared" si="0"/>
        <v>98.753380118023273</v>
      </c>
      <c r="AF26" s="29">
        <f t="shared" si="1"/>
        <v>1.5777608611847557E-2</v>
      </c>
      <c r="AG26" s="29">
        <f t="shared" si="2"/>
        <v>0.42166279346251506</v>
      </c>
    </row>
    <row r="27" spans="1:33">
      <c r="A27" s="16" t="s">
        <v>103</v>
      </c>
      <c r="B27" s="17">
        <f>AVERAGE(B8:B26)</f>
        <v>10.198277523912054</v>
      </c>
      <c r="C27" s="17">
        <f t="shared" ref="C27:O27" si="3">AVERAGE(C8:C26)</f>
        <v>3.4738605947137065</v>
      </c>
      <c r="D27" s="17">
        <f>AVERAGE(D8:D26)</f>
        <v>2.6786958519722179</v>
      </c>
      <c r="E27" s="17">
        <f t="shared" si="3"/>
        <v>15.489019924538114</v>
      </c>
      <c r="F27" s="17">
        <f t="shared" si="3"/>
        <v>53.087391417840273</v>
      </c>
      <c r="G27" s="17">
        <f t="shared" si="3"/>
        <v>0.15608561839464449</v>
      </c>
      <c r="H27" s="17">
        <f t="shared" si="3"/>
        <v>2.492335983109303</v>
      </c>
      <c r="I27" s="17">
        <f t="shared" si="3"/>
        <v>1.0170115881049837</v>
      </c>
      <c r="J27" s="17">
        <f t="shared" si="3"/>
        <v>7.8344168898930509</v>
      </c>
      <c r="K27" s="17">
        <f t="shared" si="3"/>
        <v>1.0886472258922053</v>
      </c>
      <c r="L27" s="22">
        <f t="shared" si="3"/>
        <v>137.44901741146734</v>
      </c>
      <c r="M27" s="22">
        <f t="shared" si="3"/>
        <v>101.21482762346029</v>
      </c>
      <c r="N27" s="17">
        <f t="shared" si="3"/>
        <v>8.5465182187464378E-2</v>
      </c>
      <c r="O27" s="17">
        <f t="shared" si="3"/>
        <v>5.8870516401560256</v>
      </c>
      <c r="P27" s="16"/>
      <c r="Q27" s="22">
        <f t="shared" ref="Q27:AC27" si="4">AVERAGE(Q8:Q26)</f>
        <v>31.095888912973656</v>
      </c>
      <c r="R27" s="22">
        <f t="shared" si="4"/>
        <v>38.847365473183444</v>
      </c>
      <c r="S27" s="22">
        <f t="shared" si="4"/>
        <v>41.622729030333723</v>
      </c>
      <c r="T27" s="22">
        <f t="shared" si="4"/>
        <v>16.546537438783751</v>
      </c>
      <c r="U27" s="22">
        <f t="shared" si="4"/>
        <v>342.0599050289407</v>
      </c>
      <c r="V27" s="23">
        <f t="shared" si="4"/>
        <v>26.453018048970321</v>
      </c>
      <c r="W27" s="22">
        <f t="shared" si="4"/>
        <v>164.97130718588923</v>
      </c>
      <c r="X27" s="22">
        <f t="shared" si="4"/>
        <v>13.248677529534248</v>
      </c>
      <c r="Y27" s="22">
        <f t="shared" si="4"/>
        <v>1.6374007314473198</v>
      </c>
      <c r="Z27" s="22">
        <f t="shared" si="4"/>
        <v>307.22222222222223</v>
      </c>
      <c r="AA27" s="23">
        <f t="shared" si="4"/>
        <v>4.6414425048562116</v>
      </c>
      <c r="AB27" s="17">
        <f t="shared" si="4"/>
        <v>3.7230559774736842</v>
      </c>
      <c r="AC27" s="23">
        <f t="shared" si="4"/>
        <v>4.8388288869691891</v>
      </c>
      <c r="AD27" s="17">
        <f>AVERAGE(AD4:AD26)</f>
        <v>7.5046986647736578</v>
      </c>
      <c r="AE27" s="16"/>
      <c r="AF27" s="21">
        <f>AVERAGE(AF4:AF26)</f>
        <v>1.614791890984978E-2</v>
      </c>
      <c r="AG27" s="21">
        <f>AVERAGE(AG4:AG26)</f>
        <v>0.54067343740568174</v>
      </c>
    </row>
    <row r="28" spans="1:3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2"/>
      <c r="M28" s="22"/>
      <c r="N28" s="17"/>
      <c r="O28" s="17"/>
      <c r="P28" s="16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3"/>
      <c r="AB28" s="17"/>
      <c r="AC28" s="23"/>
      <c r="AD28" s="17"/>
      <c r="AE28" s="16"/>
      <c r="AF28" s="21"/>
      <c r="AG28" s="21"/>
    </row>
    <row r="29" spans="1:33">
      <c r="A29" s="16" t="s">
        <v>111</v>
      </c>
      <c r="B29" s="31">
        <v>1.3420288888888885</v>
      </c>
      <c r="C29" s="17">
        <v>4.2329629629629624</v>
      </c>
      <c r="D29" s="17">
        <v>5.2007407407407422</v>
      </c>
      <c r="E29" s="17">
        <v>15.923333333333334</v>
      </c>
      <c r="F29" s="17">
        <v>60.168518518518518</v>
      </c>
      <c r="G29" s="17">
        <v>0.16881481481481483</v>
      </c>
      <c r="I29" s="11">
        <v>0.6711111111111111</v>
      </c>
      <c r="J29" s="17">
        <v>6.6870370370370376</v>
      </c>
      <c r="K29" s="17">
        <v>1.1024444444444443</v>
      </c>
      <c r="L29" s="22">
        <v>121.71023965141612</v>
      </c>
      <c r="M29" s="22">
        <v>167.62962962962962</v>
      </c>
      <c r="N29" s="17">
        <v>0.12819333333333333</v>
      </c>
      <c r="O29" s="17">
        <v>6.7091851851851843</v>
      </c>
      <c r="Q29" s="22">
        <v>36.07692307692308</v>
      </c>
      <c r="R29" s="22">
        <v>98.074074074074076</v>
      </c>
      <c r="S29" s="22">
        <v>65.777777777777771</v>
      </c>
      <c r="T29" s="22">
        <v>12.740740740740742</v>
      </c>
      <c r="U29" s="22">
        <v>381.48148148148147</v>
      </c>
      <c r="V29" s="23">
        <v>19.337777777777781</v>
      </c>
      <c r="W29" s="22">
        <v>122</v>
      </c>
      <c r="X29" s="23">
        <v>6.975185185185186</v>
      </c>
      <c r="Y29" s="11"/>
      <c r="Z29" s="22">
        <v>202.74074074074073</v>
      </c>
      <c r="AA29" s="23">
        <v>2.7757692307692312</v>
      </c>
      <c r="AB29" s="17">
        <v>1.4466666666666668</v>
      </c>
      <c r="AC29" s="23">
        <v>0.56653846153846166</v>
      </c>
      <c r="AD29" s="17"/>
      <c r="AE29" s="16"/>
      <c r="AF29" s="21"/>
      <c r="AG29" s="21"/>
    </row>
    <row r="30" spans="1:33">
      <c r="A30" s="16" t="s">
        <v>112</v>
      </c>
      <c r="B30" s="31">
        <v>1.2913211573426568</v>
      </c>
      <c r="C30" s="31">
        <v>4.0665848717948716</v>
      </c>
      <c r="D30" s="31">
        <v>4.6637282051282059</v>
      </c>
      <c r="E30" s="31">
        <v>16.358785897435897</v>
      </c>
      <c r="F30" s="31">
        <v>57.22599743589744</v>
      </c>
      <c r="G30" s="31">
        <v>0.24222692307692309</v>
      </c>
      <c r="H30" s="31"/>
      <c r="I30" s="31">
        <v>0.92920000000000003</v>
      </c>
      <c r="J30" s="31">
        <v>6.7585089743589748</v>
      </c>
      <c r="K30" s="31">
        <v>1.216705128205128</v>
      </c>
      <c r="L30" s="32">
        <v>137.24974358974362</v>
      </c>
      <c r="M30" s="32">
        <v>138.95858974358976</v>
      </c>
      <c r="N30" s="31">
        <v>0.10997307692307694</v>
      </c>
      <c r="O30" s="33">
        <v>0.13526688461538464</v>
      </c>
      <c r="P30" s="31">
        <v>6.3442897435897425</v>
      </c>
      <c r="Q30" s="31">
        <v>6.9787187179487189</v>
      </c>
      <c r="R30" s="32">
        <v>34.87717948717949</v>
      </c>
      <c r="S30" s="32">
        <v>63.641923076923078</v>
      </c>
      <c r="T30" s="32">
        <v>68.81307692307692</v>
      </c>
      <c r="U30" s="32">
        <v>28.666025641025641</v>
      </c>
      <c r="V30" s="32">
        <v>322.24423076923074</v>
      </c>
      <c r="W30" s="32">
        <v>29.187435897435897</v>
      </c>
      <c r="X30" s="32">
        <v>164.50525641025644</v>
      </c>
      <c r="Y30" s="34">
        <v>8.8981666666666666</v>
      </c>
      <c r="Z30" s="32">
        <v>320.3198717948718</v>
      </c>
      <c r="AA30" s="32">
        <v>26.011111111111109</v>
      </c>
      <c r="AB30" s="34">
        <v>2.8688384615384619</v>
      </c>
      <c r="AC30" s="34">
        <v>2.0145000000000004</v>
      </c>
      <c r="AD30" s="17"/>
      <c r="AE30" s="16"/>
      <c r="AF30" s="21"/>
      <c r="AG30" s="21"/>
    </row>
    <row r="31" spans="1:33">
      <c r="A31" s="16" t="s">
        <v>115</v>
      </c>
      <c r="B31" s="31">
        <v>1.1913749999999994</v>
      </c>
      <c r="C31" s="31">
        <v>4.1458333333333339</v>
      </c>
      <c r="D31" s="31">
        <v>3.0666666666666664</v>
      </c>
      <c r="E31" s="34">
        <v>15.791666666666664</v>
      </c>
      <c r="F31" s="34">
        <v>59.441666666666663</v>
      </c>
      <c r="G31" s="33">
        <v>0.30499999999999999</v>
      </c>
      <c r="H31" s="33">
        <f>100/10000</f>
        <v>0.01</v>
      </c>
      <c r="I31" s="31">
        <v>1.2</v>
      </c>
      <c r="J31" s="31">
        <v>5.9216666666666669</v>
      </c>
      <c r="K31" s="31">
        <v>1.4216666666666664</v>
      </c>
      <c r="L31" s="32">
        <v>126.16666666666667</v>
      </c>
      <c r="M31" s="32">
        <v>75.416666666666657</v>
      </c>
      <c r="N31" s="33">
        <f>AVERAGE(N26:N27)</f>
        <v>0.11638057094828991</v>
      </c>
      <c r="O31" s="33">
        <v>6.5468333333333337</v>
      </c>
      <c r="Q31" s="31">
        <v>26.333333333333332</v>
      </c>
      <c r="R31" s="31">
        <v>42.75</v>
      </c>
      <c r="S31" s="32">
        <v>106</v>
      </c>
      <c r="T31" s="32">
        <v>40.833333333333329</v>
      </c>
      <c r="U31" s="32">
        <v>407.5</v>
      </c>
      <c r="V31" s="32">
        <v>35.166666666666671</v>
      </c>
      <c r="W31" s="32">
        <v>223.33333333333334</v>
      </c>
      <c r="X31" s="34">
        <v>14.166666666666668</v>
      </c>
      <c r="Z31" s="32">
        <v>468.33333333333337</v>
      </c>
      <c r="AA31" s="32">
        <v>34.416666666666664</v>
      </c>
      <c r="AB31" s="32">
        <v>4.375</v>
      </c>
      <c r="AC31" s="34">
        <v>3.6749999999999998</v>
      </c>
      <c r="AD31" s="17"/>
      <c r="AE31" s="16"/>
      <c r="AF31" s="21"/>
      <c r="AG31" s="21"/>
    </row>
    <row r="32" spans="1:33">
      <c r="A32" s="16" t="s">
        <v>114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22"/>
      <c r="M32" s="22"/>
      <c r="N32" s="17"/>
      <c r="O32" s="17"/>
      <c r="P32" s="16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17"/>
      <c r="AE32" s="16"/>
      <c r="AF32" s="21"/>
      <c r="AG32" s="21"/>
    </row>
    <row r="33" spans="1:33">
      <c r="A33" s="16" t="s">
        <v>113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22"/>
      <c r="M33" s="22"/>
      <c r="N33" s="17"/>
      <c r="O33" s="17"/>
      <c r="P33" s="16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17"/>
      <c r="AE33" s="16"/>
      <c r="AF33" s="21"/>
      <c r="AG33" s="21"/>
    </row>
    <row r="34" spans="1:3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22"/>
      <c r="M34" s="22"/>
      <c r="N34" s="17"/>
      <c r="O34" s="17"/>
      <c r="P34" s="16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17"/>
      <c r="AE34" s="16"/>
      <c r="AF34" s="21"/>
      <c r="AG34" s="21"/>
    </row>
    <row r="35" spans="1:33">
      <c r="A35" s="16" t="s">
        <v>116</v>
      </c>
      <c r="B35" s="17">
        <f>B27/B31</f>
        <v>8.5600902519459101</v>
      </c>
      <c r="C35" s="17">
        <f t="shared" ref="C35:AC35" si="5">C27/C31</f>
        <v>0.83791612334802956</v>
      </c>
      <c r="D35" s="17">
        <f t="shared" si="5"/>
        <v>0.87348777781702769</v>
      </c>
      <c r="E35" s="17">
        <f t="shared" si="5"/>
        <v>0.9808350347992475</v>
      </c>
      <c r="F35" s="17">
        <f t="shared" si="5"/>
        <v>0.89310065472323474</v>
      </c>
      <c r="G35" s="17">
        <f t="shared" si="5"/>
        <v>0.51175612588408037</v>
      </c>
      <c r="H35" s="22">
        <f t="shared" si="5"/>
        <v>249.23359831093029</v>
      </c>
      <c r="I35" s="17">
        <f t="shared" si="5"/>
        <v>0.84750965675415313</v>
      </c>
      <c r="J35" s="17">
        <f t="shared" si="5"/>
        <v>1.3230087627176557</v>
      </c>
      <c r="K35" s="17">
        <f t="shared" si="5"/>
        <v>0.76575420344117617</v>
      </c>
      <c r="L35" s="17">
        <f t="shared" si="5"/>
        <v>1.0894241802758309</v>
      </c>
      <c r="M35" s="17">
        <f t="shared" si="5"/>
        <v>1.3420750624105233</v>
      </c>
      <c r="N35" s="17">
        <f t="shared" si="5"/>
        <v>0.73435953691478428</v>
      </c>
      <c r="O35" s="17">
        <f t="shared" si="5"/>
        <v>0.89922124795540215</v>
      </c>
      <c r="P35" s="17"/>
      <c r="Q35" s="17">
        <f t="shared" si="5"/>
        <v>1.1808565409989997</v>
      </c>
      <c r="R35" s="17">
        <f t="shared" si="5"/>
        <v>0.90871030346627935</v>
      </c>
      <c r="S35" s="17">
        <f t="shared" si="5"/>
        <v>0.39266725500314831</v>
      </c>
      <c r="T35" s="17">
        <f t="shared" si="5"/>
        <v>0.40522132503143887</v>
      </c>
      <c r="U35" s="17">
        <f t="shared" si="5"/>
        <v>0.83941080988697103</v>
      </c>
      <c r="V35" s="17">
        <f t="shared" si="5"/>
        <v>0.75221852271953515</v>
      </c>
      <c r="W35" s="17">
        <f t="shared" si="5"/>
        <v>0.73867749486219059</v>
      </c>
      <c r="X35" s="17">
        <f t="shared" si="5"/>
        <v>0.93520076679065278</v>
      </c>
      <c r="Y35" s="17"/>
      <c r="Z35" s="17">
        <f>Z27/Z31</f>
        <v>0.65599051008303677</v>
      </c>
      <c r="AA35" s="17">
        <f t="shared" si="5"/>
        <v>0.13486031491107636</v>
      </c>
      <c r="AB35" s="17">
        <f t="shared" si="5"/>
        <v>0.85098422342255642</v>
      </c>
      <c r="AC35" s="17">
        <f t="shared" si="5"/>
        <v>1.316688132508623</v>
      </c>
      <c r="AD35" s="17"/>
      <c r="AE35" s="16"/>
      <c r="AF35" s="21"/>
      <c r="AG35" s="21"/>
    </row>
    <row r="36" spans="1:33">
      <c r="A36" s="16" t="s">
        <v>117</v>
      </c>
      <c r="B36" s="35">
        <f>LOG(B35)</f>
        <v>0.93247834361587534</v>
      </c>
      <c r="C36" s="17">
        <f t="shared" ref="C36:AC36" si="6">LOG(C35)</f>
        <v>-7.6799452718479211E-2</v>
      </c>
      <c r="D36" s="17">
        <f t="shared" si="6"/>
        <v>-5.8743167456960392E-2</v>
      </c>
      <c r="E36" s="17">
        <f t="shared" si="6"/>
        <v>-8.4040298278604143E-3</v>
      </c>
      <c r="F36" s="17">
        <f t="shared" si="6"/>
        <v>-4.9099592256517513E-2</v>
      </c>
      <c r="G36" s="35">
        <f t="shared" si="6"/>
        <v>-0.29093694999085062</v>
      </c>
      <c r="H36" s="35">
        <f t="shared" si="6"/>
        <v>2.3966065876559739</v>
      </c>
      <c r="I36" s="17">
        <f t="shared" si="6"/>
        <v>-7.185534462794968E-2</v>
      </c>
      <c r="J36" s="17">
        <f t="shared" si="6"/>
        <v>0.12156272067073713</v>
      </c>
      <c r="K36" s="17">
        <f t="shared" si="6"/>
        <v>-0.11591061054973135</v>
      </c>
      <c r="L36" s="17">
        <f t="shared" si="6"/>
        <v>3.7197010411890309E-2</v>
      </c>
      <c r="M36" s="17">
        <f t="shared" si="6"/>
        <v>0.12777680665192515</v>
      </c>
      <c r="N36" s="17">
        <f t="shared" si="6"/>
        <v>-0.13409126069945126</v>
      </c>
      <c r="O36" s="17">
        <f t="shared" si="6"/>
        <v>-4.6133439585559016E-2</v>
      </c>
      <c r="P36" s="17"/>
      <c r="Q36" s="17">
        <f t="shared" si="6"/>
        <v>7.2197139580578523E-2</v>
      </c>
      <c r="R36" s="17">
        <f t="shared" si="6"/>
        <v>-4.1574547645532936E-2</v>
      </c>
      <c r="S36" s="17">
        <f t="shared" si="6"/>
        <v>-0.40597531356120425</v>
      </c>
      <c r="T36" s="17">
        <f t="shared" si="6"/>
        <v>-0.39230770768543938</v>
      </c>
      <c r="U36" s="17">
        <f t="shared" si="6"/>
        <v>-7.6025442267687537E-2</v>
      </c>
      <c r="V36" s="17">
        <f t="shared" si="6"/>
        <v>-0.12365597666230214</v>
      </c>
      <c r="W36" s="17">
        <f t="shared" si="6"/>
        <v>-0.13154513233958276</v>
      </c>
      <c r="X36" s="17">
        <f t="shared" si="6"/>
        <v>-2.9095145758948601E-2</v>
      </c>
      <c r="Y36" s="17"/>
      <c r="Z36" s="17">
        <f t="shared" si="6"/>
        <v>-0.18310244332004408</v>
      </c>
      <c r="AA36" s="35">
        <f t="shared" si="6"/>
        <v>-0.87011583054115926</v>
      </c>
      <c r="AB36" s="17">
        <f t="shared" si="6"/>
        <v>-7.007849131851325E-2</v>
      </c>
      <c r="AC36" s="17">
        <f t="shared" si="6"/>
        <v>0.11948292122633103</v>
      </c>
      <c r="AD36" s="17"/>
      <c r="AE36" s="16"/>
      <c r="AF36" s="21"/>
      <c r="AG36" s="21"/>
    </row>
    <row r="37" spans="1:33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2"/>
      <c r="M37" s="22"/>
      <c r="N37" s="17"/>
      <c r="O37" s="17"/>
      <c r="P37" s="16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17"/>
      <c r="AE37" s="16"/>
      <c r="AF37" s="21"/>
      <c r="AG37" s="21"/>
    </row>
    <row r="38" spans="1:33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22"/>
      <c r="M38" s="22"/>
      <c r="N38" s="17"/>
      <c r="O38" s="17"/>
      <c r="P38" s="16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7"/>
      <c r="AE38" s="16"/>
      <c r="AF38" s="21"/>
      <c r="AG38" s="21"/>
    </row>
    <row r="39" spans="1:33">
      <c r="AE39" t="s">
        <v>105</v>
      </c>
      <c r="AF39" s="10" t="e">
        <f>AF27-#REF!</f>
        <v>#REF!</v>
      </c>
      <c r="AG39" s="10" t="e">
        <f>AG27-#REF!</f>
        <v>#REF!</v>
      </c>
    </row>
    <row r="40" spans="1:33">
      <c r="AE40" t="s">
        <v>106</v>
      </c>
      <c r="AF40" s="10" t="e">
        <f>AF27+#REF!</f>
        <v>#REF!</v>
      </c>
      <c r="AG40" s="10" t="e">
        <f>AG27+#REF!</f>
        <v>#REF!</v>
      </c>
    </row>
    <row r="42" spans="1:33">
      <c r="A42" t="s">
        <v>107</v>
      </c>
      <c r="B42" s="1">
        <f>MIN(B4:B26)</f>
        <v>1.8023487052814851</v>
      </c>
      <c r="C42" s="1">
        <f t="shared" ref="C42:O42" si="7">MIN(C4:C26)</f>
        <v>1.6294371821146356</v>
      </c>
      <c r="D42" s="1">
        <f>MIN(D4:D26)</f>
        <v>0.19364270834385797</v>
      </c>
      <c r="E42" s="1">
        <f t="shared" si="7"/>
        <v>8.0598181309207106</v>
      </c>
      <c r="F42" s="1">
        <f t="shared" si="7"/>
        <v>30.130781977193326</v>
      </c>
      <c r="G42" s="1">
        <f t="shared" si="7"/>
        <v>6.8018794915254352E-2</v>
      </c>
      <c r="H42" s="1">
        <f t="shared" si="7"/>
        <v>0.870869945854994</v>
      </c>
      <c r="I42" s="1">
        <f t="shared" si="7"/>
        <v>0.41768043943590932</v>
      </c>
      <c r="J42" s="1">
        <f t="shared" si="7"/>
        <v>3.4584031094141996</v>
      </c>
      <c r="K42" s="1">
        <f t="shared" si="7"/>
        <v>0.49275217772733843</v>
      </c>
      <c r="L42" s="1">
        <f t="shared" si="7"/>
        <v>49.036783322508384</v>
      </c>
      <c r="M42" s="1">
        <f t="shared" si="7"/>
        <v>14.848024270744816</v>
      </c>
      <c r="N42" s="1">
        <f t="shared" si="7"/>
        <v>5.6895590444452178E-3</v>
      </c>
      <c r="O42" s="1">
        <f t="shared" si="7"/>
        <v>1.9276942945075322</v>
      </c>
      <c r="Q42" s="1">
        <f t="shared" ref="Q42:AC42" si="8">MIN(Q4:Q26)</f>
        <v>4.4233408317695435</v>
      </c>
      <c r="R42" s="1">
        <f t="shared" si="8"/>
        <v>3.3614776637251822</v>
      </c>
      <c r="S42" s="1">
        <f t="shared" si="8"/>
        <v>13.333804754505136</v>
      </c>
      <c r="T42" s="1">
        <f t="shared" si="8"/>
        <v>2.1235531875973277</v>
      </c>
      <c r="U42" s="4">
        <f t="shared" si="8"/>
        <v>243.6795415263511</v>
      </c>
      <c r="V42" s="4">
        <f t="shared" si="8"/>
        <v>18.000878937096786</v>
      </c>
      <c r="W42" s="4">
        <f t="shared" si="8"/>
        <v>71.54649886284453</v>
      </c>
      <c r="X42" s="4">
        <f t="shared" si="8"/>
        <v>5.761119916150454</v>
      </c>
      <c r="Y42" s="4">
        <f t="shared" si="8"/>
        <v>6.4833074511013264E-2</v>
      </c>
      <c r="Z42" s="4">
        <f t="shared" si="8"/>
        <v>30</v>
      </c>
      <c r="AA42" s="1">
        <f t="shared" si="8"/>
        <v>1.7753613595140667</v>
      </c>
      <c r="AB42" s="1">
        <f t="shared" si="8"/>
        <v>0.73193781840000005</v>
      </c>
      <c r="AC42" s="1">
        <f t="shared" si="8"/>
        <v>0.37868284981752764</v>
      </c>
    </row>
    <row r="43" spans="1:33">
      <c r="A43" t="s">
        <v>108</v>
      </c>
      <c r="B43" s="1">
        <f>MAX(B4:B26)</f>
        <v>24.352510400092005</v>
      </c>
      <c r="C43" s="1">
        <f t="shared" ref="C43:O43" si="9">MAX(C4:C26)</f>
        <v>4.9876492817455578</v>
      </c>
      <c r="D43" s="1">
        <f>MAX(D4:D26)</f>
        <v>10.976809358505321</v>
      </c>
      <c r="E43" s="1">
        <f t="shared" si="9"/>
        <v>18.765034341731987</v>
      </c>
      <c r="F43" s="1">
        <f t="shared" si="9"/>
        <v>68.935913772088767</v>
      </c>
      <c r="G43" s="1">
        <f t="shared" si="9"/>
        <v>0.38171993502657475</v>
      </c>
      <c r="H43" s="1">
        <f t="shared" si="9"/>
        <v>4.453109876287658</v>
      </c>
      <c r="I43" s="1">
        <f t="shared" si="9"/>
        <v>1.5738706393932371</v>
      </c>
      <c r="J43" s="1">
        <f t="shared" si="9"/>
        <v>19.576808163409726</v>
      </c>
      <c r="K43" s="1">
        <f t="shared" si="9"/>
        <v>1.4123002989442599</v>
      </c>
      <c r="L43" s="4">
        <f t="shared" si="9"/>
        <v>192.4890456739052</v>
      </c>
      <c r="M43" s="4">
        <f t="shared" si="9"/>
        <v>149.78465608975432</v>
      </c>
      <c r="N43" s="1">
        <f t="shared" si="9"/>
        <v>0.18585080898695616</v>
      </c>
      <c r="O43" s="1">
        <f t="shared" si="9"/>
        <v>8.7115734192241838</v>
      </c>
      <c r="Q43" s="1">
        <f t="shared" ref="Q43:AC43" si="10">MAX(Q4:Q26)</f>
        <v>51.190283267937602</v>
      </c>
      <c r="R43" s="1">
        <f t="shared" si="10"/>
        <v>91.399520906347533</v>
      </c>
      <c r="S43" s="1">
        <f t="shared" si="10"/>
        <v>98.074285520316181</v>
      </c>
      <c r="T43" s="1">
        <f t="shared" si="10"/>
        <v>56.008616190245959</v>
      </c>
      <c r="U43" s="4">
        <f t="shared" si="10"/>
        <v>492.72961647429071</v>
      </c>
      <c r="V43" s="4">
        <f t="shared" si="10"/>
        <v>35.630510054138924</v>
      </c>
      <c r="W43" s="4">
        <f t="shared" si="10"/>
        <v>256.02592278773335</v>
      </c>
      <c r="X43" s="4">
        <f t="shared" si="10"/>
        <v>19.938661514027078</v>
      </c>
      <c r="Y43" s="4">
        <f t="shared" si="10"/>
        <v>7.1190083765015206</v>
      </c>
      <c r="Z43" s="4">
        <f t="shared" si="10"/>
        <v>1460</v>
      </c>
      <c r="AA43" s="1">
        <f t="shared" si="10"/>
        <v>7.5004553806842633</v>
      </c>
      <c r="AB43" s="1">
        <f t="shared" si="10"/>
        <v>7.4302199423999999</v>
      </c>
      <c r="AC43" s="1">
        <f t="shared" si="10"/>
        <v>17.228713920044822</v>
      </c>
    </row>
    <row r="44" spans="1:33">
      <c r="A44" t="s">
        <v>109</v>
      </c>
      <c r="B44" s="1">
        <f>B43-B42</f>
        <v>22.550161694810519</v>
      </c>
      <c r="C44" s="1">
        <f t="shared" ref="C44:O44" si="11">C43-C42</f>
        <v>3.3582120996309222</v>
      </c>
      <c r="D44" s="1">
        <f>D43-D42</f>
        <v>10.783166650161462</v>
      </c>
      <c r="E44" s="1">
        <f t="shared" si="11"/>
        <v>10.705216210811276</v>
      </c>
      <c r="F44" s="1">
        <f t="shared" si="11"/>
        <v>38.805131794895445</v>
      </c>
      <c r="G44" s="1">
        <f t="shared" si="11"/>
        <v>0.31370114011132039</v>
      </c>
      <c r="H44" s="1">
        <f t="shared" si="11"/>
        <v>3.5822399304326638</v>
      </c>
      <c r="I44" s="1">
        <f t="shared" si="11"/>
        <v>1.1561901999573279</v>
      </c>
      <c r="J44" s="1">
        <f t="shared" si="11"/>
        <v>16.118405053995527</v>
      </c>
      <c r="K44" s="1">
        <f t="shared" si="11"/>
        <v>0.91954812121692142</v>
      </c>
      <c r="L44" s="4">
        <f t="shared" si="11"/>
        <v>143.45226235139683</v>
      </c>
      <c r="M44" s="4">
        <f t="shared" si="11"/>
        <v>134.93663181900951</v>
      </c>
      <c r="N44" s="1">
        <f t="shared" si="11"/>
        <v>0.18016124994251095</v>
      </c>
      <c r="O44" s="1">
        <f t="shared" si="11"/>
        <v>6.7838791247166519</v>
      </c>
      <c r="Q44" s="1">
        <f t="shared" ref="Q44:AC44" si="12">Q43-Q42</f>
        <v>46.766942436168058</v>
      </c>
      <c r="R44" s="1">
        <f t="shared" si="12"/>
        <v>88.038043242622351</v>
      </c>
      <c r="S44" s="1">
        <f t="shared" si="12"/>
        <v>84.740480765811043</v>
      </c>
      <c r="T44" s="1">
        <f t="shared" si="12"/>
        <v>53.885063002648629</v>
      </c>
      <c r="U44" s="4">
        <f t="shared" si="12"/>
        <v>249.05007494793961</v>
      </c>
      <c r="V44" s="4">
        <f t="shared" si="12"/>
        <v>17.629631117042138</v>
      </c>
      <c r="W44" s="4">
        <f t="shared" si="12"/>
        <v>184.47942392488881</v>
      </c>
      <c r="X44" s="4">
        <f t="shared" si="12"/>
        <v>14.177541597876624</v>
      </c>
      <c r="Y44" s="4">
        <f t="shared" si="12"/>
        <v>7.0541753019905071</v>
      </c>
      <c r="Z44" s="4">
        <f t="shared" si="12"/>
        <v>1430</v>
      </c>
      <c r="AA44" s="1">
        <f t="shared" si="12"/>
        <v>5.7250940211701966</v>
      </c>
      <c r="AB44" s="1">
        <f t="shared" si="12"/>
        <v>6.6982821240000003</v>
      </c>
      <c r="AC44" s="1">
        <f t="shared" si="12"/>
        <v>16.850031070227296</v>
      </c>
    </row>
    <row r="45" spans="1:33">
      <c r="A45" t="s">
        <v>110</v>
      </c>
      <c r="B45" s="1">
        <f t="shared" ref="B45:O45" si="13">(B27-B42)/B44</f>
        <v>0.37232233330560677</v>
      </c>
      <c r="C45" s="1">
        <f t="shared" si="13"/>
        <v>0.54922779082410511</v>
      </c>
      <c r="D45" s="1">
        <f>(D27-D42)/D44</f>
        <v>0.23045671315773925</v>
      </c>
      <c r="E45" s="1">
        <f t="shared" si="13"/>
        <v>0.69397961211793169</v>
      </c>
      <c r="F45" s="1">
        <f t="shared" si="13"/>
        <v>0.59158694684981683</v>
      </c>
      <c r="G45" s="1">
        <f t="shared" si="13"/>
        <v>0.28073478932253365</v>
      </c>
      <c r="H45" s="1">
        <f t="shared" si="13"/>
        <v>0.45264026663296897</v>
      </c>
      <c r="I45" s="1">
        <f t="shared" si="13"/>
        <v>0.51836726231652397</v>
      </c>
      <c r="J45" s="1">
        <f t="shared" si="13"/>
        <v>0.27149173667118504</v>
      </c>
      <c r="K45" s="1">
        <f t="shared" si="13"/>
        <v>0.648030303597668</v>
      </c>
      <c r="L45" s="1">
        <f t="shared" si="13"/>
        <v>0.61631815796942058</v>
      </c>
      <c r="M45" s="1">
        <f t="shared" si="13"/>
        <v>0.64005453662545297</v>
      </c>
      <c r="N45" s="1">
        <f t="shared" si="13"/>
        <v>0.44280123038930613</v>
      </c>
      <c r="O45" s="1">
        <f t="shared" si="13"/>
        <v>0.5836420833653736</v>
      </c>
      <c r="Q45" s="1">
        <f t="shared" ref="Q45:AC45" si="14">(Q27-Q42)/Q44</f>
        <v>0.5703290976870965</v>
      </c>
      <c r="R45" s="1">
        <f t="shared" si="14"/>
        <v>0.40307447215362779</v>
      </c>
      <c r="S45" s="1">
        <f t="shared" si="14"/>
        <v>0.33383011307202648</v>
      </c>
      <c r="T45" s="1">
        <f t="shared" si="14"/>
        <v>0.26766200960881287</v>
      </c>
      <c r="U45" s="1">
        <f t="shared" si="14"/>
        <v>0.39502242078487482</v>
      </c>
      <c r="V45" s="1">
        <f t="shared" si="14"/>
        <v>0.47942801841741639</v>
      </c>
      <c r="W45" s="1">
        <f t="shared" si="14"/>
        <v>0.5064240029342395</v>
      </c>
      <c r="X45" s="1">
        <f t="shared" si="14"/>
        <v>0.52812806520033129</v>
      </c>
      <c r="Y45" s="1">
        <f t="shared" si="14"/>
        <v>0.2229272153886746</v>
      </c>
      <c r="Z45" s="1">
        <f t="shared" si="14"/>
        <v>0.19386169386169386</v>
      </c>
      <c r="AA45" s="1">
        <f t="shared" si="14"/>
        <v>0.50061730597680631</v>
      </c>
      <c r="AB45" s="1">
        <f t="shared" si="14"/>
        <v>0.44655004129439146</v>
      </c>
      <c r="AC45" s="1">
        <f t="shared" si="14"/>
        <v>0.26469660611085727</v>
      </c>
    </row>
  </sheetData>
  <phoneticPr fontId="5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62"/>
  <sheetViews>
    <sheetView workbookViewId="0">
      <pane xSplit="2" ySplit="4" topLeftCell="C32" activePane="bottomRight" state="frozenSplit"/>
      <selection pane="topRight"/>
      <selection pane="bottomLeft"/>
      <selection pane="bottomRight" activeCell="A55" sqref="A55"/>
    </sheetView>
  </sheetViews>
  <sheetFormatPr defaultRowHeight="12.75"/>
  <cols>
    <col min="1" max="1" width="18.5703125" customWidth="1"/>
    <col min="2" max="2" width="8.42578125" customWidth="1"/>
    <col min="3" max="14" width="7.28515625" customWidth="1"/>
    <col min="15" max="21" width="5.140625" customWidth="1"/>
    <col min="22" max="23" width="5.42578125" customWidth="1"/>
    <col min="24" max="24" width="4.85546875" customWidth="1"/>
    <col min="25" max="25" width="5" customWidth="1"/>
    <col min="26" max="26" width="5.28515625" customWidth="1"/>
    <col min="27" max="27" width="6" customWidth="1"/>
    <col min="28" max="28" width="6.140625" customWidth="1"/>
    <col min="29" max="29" width="5.7109375" customWidth="1"/>
    <col min="30" max="31" width="6.7109375" customWidth="1"/>
    <col min="32" max="32" width="7.42578125" customWidth="1"/>
  </cols>
  <sheetData>
    <row r="1" spans="1:36">
      <c r="A1" s="5" t="s">
        <v>21</v>
      </c>
    </row>
    <row r="2" spans="1:36">
      <c r="A2" t="s">
        <v>68</v>
      </c>
    </row>
    <row r="3" spans="1:36">
      <c r="A3" t="s">
        <v>71</v>
      </c>
      <c r="C3" t="s">
        <v>1</v>
      </c>
      <c r="D3" t="s">
        <v>1</v>
      </c>
      <c r="E3" t="s">
        <v>1</v>
      </c>
      <c r="F3" t="s">
        <v>1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N3" t="s">
        <v>1</v>
      </c>
      <c r="O3" t="s">
        <v>23</v>
      </c>
      <c r="P3" t="s">
        <v>23</v>
      </c>
      <c r="Q3" t="s">
        <v>23</v>
      </c>
      <c r="R3" t="s">
        <v>23</v>
      </c>
      <c r="S3" t="s">
        <v>23</v>
      </c>
      <c r="T3" t="s">
        <v>23</v>
      </c>
      <c r="U3" t="s">
        <v>23</v>
      </c>
      <c r="V3" t="s">
        <v>23</v>
      </c>
      <c r="W3" t="s">
        <v>23</v>
      </c>
      <c r="X3" t="s">
        <v>23</v>
      </c>
      <c r="Y3" t="s">
        <v>23</v>
      </c>
      <c r="Z3" t="s">
        <v>23</v>
      </c>
      <c r="AA3" t="s">
        <v>23</v>
      </c>
      <c r="AB3" t="s">
        <v>0</v>
      </c>
      <c r="AC3" t="s">
        <v>23</v>
      </c>
      <c r="AD3" t="s">
        <v>23</v>
      </c>
      <c r="AE3" t="s">
        <v>0</v>
      </c>
    </row>
    <row r="4" spans="1:36">
      <c r="C4" t="s">
        <v>11</v>
      </c>
      <c r="D4" t="s">
        <v>15</v>
      </c>
      <c r="E4" t="s">
        <v>76</v>
      </c>
      <c r="F4" t="s">
        <v>73</v>
      </c>
      <c r="G4" t="s">
        <v>2</v>
      </c>
      <c r="H4" t="s">
        <v>7</v>
      </c>
      <c r="I4" t="s">
        <v>12</v>
      </c>
      <c r="J4" t="s">
        <v>20</v>
      </c>
      <c r="K4" t="s">
        <v>14</v>
      </c>
      <c r="L4" t="s">
        <v>17</v>
      </c>
      <c r="M4" t="s">
        <v>13</v>
      </c>
      <c r="N4" t="s">
        <v>78</v>
      </c>
      <c r="O4" t="s">
        <v>16</v>
      </c>
      <c r="P4" t="s">
        <v>18</v>
      </c>
      <c r="Q4" t="s">
        <v>84</v>
      </c>
      <c r="R4" t="s">
        <v>82</v>
      </c>
      <c r="S4" t="s">
        <v>74</v>
      </c>
      <c r="T4" t="s">
        <v>79</v>
      </c>
      <c r="U4" t="s">
        <v>69</v>
      </c>
      <c r="V4" t="s">
        <v>22</v>
      </c>
      <c r="W4" t="s">
        <v>83</v>
      </c>
      <c r="X4" t="s">
        <v>9</v>
      </c>
      <c r="Y4" t="s">
        <v>19</v>
      </c>
      <c r="Z4" t="s">
        <v>8</v>
      </c>
      <c r="AA4" t="s">
        <v>80</v>
      </c>
      <c r="AB4" t="s">
        <v>77</v>
      </c>
      <c r="AC4" t="s">
        <v>4</v>
      </c>
      <c r="AD4" t="s">
        <v>75</v>
      </c>
      <c r="AE4" t="s">
        <v>70</v>
      </c>
      <c r="AF4" t="s">
        <v>10</v>
      </c>
      <c r="AG4" t="s">
        <v>88</v>
      </c>
      <c r="AH4" t="s">
        <v>89</v>
      </c>
    </row>
    <row r="5" spans="1:36">
      <c r="A5" s="9" t="s">
        <v>85</v>
      </c>
    </row>
    <row r="6" spans="1:36">
      <c r="A6" t="s">
        <v>24</v>
      </c>
      <c r="B6" t="s">
        <v>5</v>
      </c>
      <c r="C6" s="1">
        <v>4.2579486154658115</v>
      </c>
      <c r="D6" s="2">
        <v>4.7857852924672241E-2</v>
      </c>
      <c r="E6" s="1">
        <v>1.3683856272691544</v>
      </c>
      <c r="F6" s="1">
        <v>63.453824814245429</v>
      </c>
      <c r="G6" s="1">
        <v>16.03500410165644</v>
      </c>
      <c r="H6" s="1">
        <v>5.1877414202748238</v>
      </c>
      <c r="I6" s="1">
        <v>0.83955671704746626</v>
      </c>
      <c r="J6" s="1">
        <v>0.38171993502657475</v>
      </c>
      <c r="K6" s="1">
        <v>0.559037788144089</v>
      </c>
      <c r="L6" s="1">
        <v>3.825115929432132</v>
      </c>
      <c r="M6" s="1">
        <v>4.1370010787486384</v>
      </c>
      <c r="N6" s="1">
        <f t="shared" ref="N6:N28" si="0">SUM(C6:M6)</f>
        <v>100.09319388023525</v>
      </c>
      <c r="O6" s="6">
        <v>1.6570323459438197</v>
      </c>
      <c r="P6" s="6">
        <v>14.800443424587122</v>
      </c>
      <c r="Q6" s="7">
        <v>161.63884618272598</v>
      </c>
      <c r="R6" s="6">
        <v>31.654100889112055</v>
      </c>
      <c r="S6" s="7">
        <v>414.6450084111633</v>
      </c>
      <c r="T6" s="6">
        <v>9.5218738231688764</v>
      </c>
      <c r="U6" s="7">
        <v>20.068145983227129</v>
      </c>
      <c r="V6" s="6">
        <v>4.2711142107767355</v>
      </c>
      <c r="W6" s="7">
        <v>23.749707298760541</v>
      </c>
      <c r="X6" s="7">
        <v>28.553950124895529</v>
      </c>
      <c r="Y6" s="7">
        <v>32.259561496035154</v>
      </c>
      <c r="Z6" s="7">
        <v>90.705587126555614</v>
      </c>
      <c r="AA6" s="7">
        <v>174.56325359564343</v>
      </c>
      <c r="AB6" s="8">
        <v>1.477447830970799</v>
      </c>
      <c r="AC6" s="7">
        <v>100</v>
      </c>
      <c r="AD6" s="8">
        <v>2.8943076396</v>
      </c>
      <c r="AE6" s="1">
        <v>1.7504601838753342</v>
      </c>
      <c r="AF6" s="1">
        <v>-3.0892488587085323</v>
      </c>
      <c r="AG6">
        <f>Q6/AB6/10000</f>
        <v>1.0940409725094427E-2</v>
      </c>
      <c r="AH6" s="2">
        <f>P6/R6</f>
        <v>0.46756796146049995</v>
      </c>
      <c r="AI6" s="1">
        <f>LOG(AG6)</f>
        <v>-1.9609664131017144</v>
      </c>
      <c r="AJ6" s="1">
        <f>LOG(AH6)</f>
        <v>-0.3301552550756659</v>
      </c>
    </row>
    <row r="7" spans="1:36">
      <c r="A7" t="s">
        <v>25</v>
      </c>
      <c r="B7" t="s">
        <v>5</v>
      </c>
      <c r="C7" s="1">
        <v>3.7024997498246002</v>
      </c>
      <c r="D7" s="1">
        <v>2.8653794305191774E-2</v>
      </c>
      <c r="E7" s="1">
        <v>1.4123002989442599</v>
      </c>
      <c r="F7" s="1">
        <v>63.781317591065992</v>
      </c>
      <c r="G7" s="1">
        <v>17.327174982479306</v>
      </c>
      <c r="H7" s="1">
        <v>5.2578065488856431</v>
      </c>
      <c r="I7" s="1">
        <v>0.99829418410787518</v>
      </c>
      <c r="J7" s="1">
        <v>0.10083360109360884</v>
      </c>
      <c r="K7" s="1">
        <v>0.19364270834385797</v>
      </c>
      <c r="L7" s="1">
        <v>3.7768091498573506</v>
      </c>
      <c r="M7" s="1">
        <v>5.085907708127972</v>
      </c>
      <c r="N7" s="1">
        <f t="shared" si="0"/>
        <v>101.66524031703567</v>
      </c>
      <c r="O7" s="6">
        <v>1.7482477105155914</v>
      </c>
      <c r="P7" s="6">
        <v>17.885165806373003</v>
      </c>
      <c r="Q7" s="7">
        <v>183.40965159021067</v>
      </c>
      <c r="R7" s="6">
        <v>18.705794186750968</v>
      </c>
      <c r="S7" s="7">
        <v>466.31507502191181</v>
      </c>
      <c r="T7" s="6">
        <v>3.2162773802703759</v>
      </c>
      <c r="U7" s="7">
        <v>19.573804583898482</v>
      </c>
      <c r="V7" s="6">
        <v>5.3850816576078175</v>
      </c>
      <c r="W7" s="7">
        <v>13.333804754505136</v>
      </c>
      <c r="X7" s="7">
        <v>31.971619185530159</v>
      </c>
      <c r="Y7" s="7">
        <v>9.1606743705322486</v>
      </c>
      <c r="Z7" s="7">
        <v>103.02130810024236</v>
      </c>
      <c r="AA7" s="7">
        <v>135.55839447147233</v>
      </c>
      <c r="AB7" s="8">
        <v>1.6611472363918809</v>
      </c>
      <c r="AC7" s="7">
        <v>110</v>
      </c>
      <c r="AD7" s="8">
        <v>3.2497656924</v>
      </c>
      <c r="AE7" s="1">
        <v>1.7184311028646881</v>
      </c>
      <c r="AF7" s="1">
        <v>-0.69800944194222048</v>
      </c>
      <c r="AG7" s="10">
        <f t="shared" ref="AG7:AG28" si="1">Q7/AB7/10000</f>
        <v>1.1041143588727769E-2</v>
      </c>
      <c r="AH7" s="2">
        <f t="shared" ref="AH7:AH28" si="2">P7/R7</f>
        <v>0.95612972257765971</v>
      </c>
      <c r="AI7" s="1">
        <f t="shared" ref="AI7:AI28" si="3">LOG(AG7)</f>
        <v>-1.9569859421364744</v>
      </c>
      <c r="AJ7" s="1">
        <f t="shared" ref="AJ7:AJ28" si="4">LOG(AH7)</f>
        <v>-1.948318096900762E-2</v>
      </c>
    </row>
    <row r="8" spans="1:36">
      <c r="A8" t="s">
        <v>26</v>
      </c>
      <c r="B8" t="s">
        <v>5</v>
      </c>
      <c r="C8" s="1">
        <v>2.7548256668088924</v>
      </c>
      <c r="D8" s="1">
        <v>0.14729595970911544</v>
      </c>
      <c r="E8" s="1">
        <v>0.548759837311805</v>
      </c>
      <c r="F8" s="1">
        <v>30.130781977193326</v>
      </c>
      <c r="G8" s="1">
        <v>8.0598181309207106</v>
      </c>
      <c r="H8" s="1">
        <v>19.576808163409726</v>
      </c>
      <c r="I8" s="1">
        <v>0.46000946630384282</v>
      </c>
      <c r="J8" s="1">
        <v>0.11632397565388293</v>
      </c>
      <c r="K8" s="1">
        <v>10.976809358505321</v>
      </c>
      <c r="L8" s="1">
        <v>1.6294371821146356</v>
      </c>
      <c r="M8" s="1">
        <v>24.352510400092005</v>
      </c>
      <c r="N8" s="1">
        <f t="shared" si="0"/>
        <v>98.753380118023273</v>
      </c>
      <c r="O8" s="6">
        <v>0.410609471903084</v>
      </c>
      <c r="P8" s="6">
        <v>8.1320847234888358</v>
      </c>
      <c r="Q8" s="7">
        <v>86.581179350067984</v>
      </c>
      <c r="R8" s="6">
        <v>19.285753567943768</v>
      </c>
      <c r="S8" s="7">
        <v>309.72615258985223</v>
      </c>
      <c r="T8" s="6">
        <v>1.6549489784216891</v>
      </c>
      <c r="U8" s="7">
        <v>6.9908333183133733</v>
      </c>
      <c r="V8" s="6">
        <v>2.3544691750792146</v>
      </c>
      <c r="W8" s="7">
        <v>22.796504902863624</v>
      </c>
      <c r="X8" s="7">
        <v>8.8993848273103779</v>
      </c>
      <c r="Y8" s="7">
        <v>14.522383456079979</v>
      </c>
      <c r="Z8" s="7">
        <v>28.217189495680032</v>
      </c>
      <c r="AA8" s="7">
        <v>69.76210409775571</v>
      </c>
      <c r="AB8" s="8">
        <v>0.66189121312652011</v>
      </c>
      <c r="AC8" s="7">
        <v>90</v>
      </c>
      <c r="AD8" s="8">
        <v>1.366411332</v>
      </c>
      <c r="AE8" s="1">
        <v>1.3808938645217244</v>
      </c>
      <c r="AG8" s="10">
        <f t="shared" si="1"/>
        <v>1.3080877587283825E-2</v>
      </c>
      <c r="AH8" s="2">
        <f t="shared" si="2"/>
        <v>0.42166279346251506</v>
      </c>
      <c r="AI8" s="1">
        <f t="shared" si="3"/>
        <v>-1.8833631185094926</v>
      </c>
      <c r="AJ8" s="1">
        <f t="shared" si="4"/>
        <v>-0.37503471842264591</v>
      </c>
    </row>
    <row r="9" spans="1:36">
      <c r="A9" t="s">
        <v>27</v>
      </c>
      <c r="B9" t="s">
        <v>5</v>
      </c>
      <c r="C9" s="1">
        <v>4.4438664455230663</v>
      </c>
      <c r="D9" s="1">
        <v>0.18585080898695616</v>
      </c>
      <c r="E9" s="1">
        <v>0.97651607212984237</v>
      </c>
      <c r="F9" s="1">
        <v>47.909913796841892</v>
      </c>
      <c r="G9" s="1">
        <v>13.54100008102645</v>
      </c>
      <c r="H9" s="1">
        <v>12.207340760078228</v>
      </c>
      <c r="I9" s="1">
        <v>0.71326686908006309</v>
      </c>
      <c r="J9" s="1">
        <v>0.18707687053159819</v>
      </c>
      <c r="K9" s="1">
        <v>4.799740659852513</v>
      </c>
      <c r="L9" s="1">
        <v>3.0230173013753632</v>
      </c>
      <c r="M9" s="1">
        <v>12.575732765678794</v>
      </c>
      <c r="N9" s="1">
        <f t="shared" si="0"/>
        <v>100.56332243110477</v>
      </c>
      <c r="O9" s="6">
        <v>0.3348305536434581</v>
      </c>
      <c r="P9" s="6">
        <v>11.635312179810011</v>
      </c>
      <c r="Q9" s="7">
        <v>128.8934903769424</v>
      </c>
      <c r="R9" s="6">
        <v>25.175371489789143</v>
      </c>
      <c r="S9" s="7">
        <v>359.88928687408531</v>
      </c>
      <c r="T9" s="6">
        <v>0.58853228800356316</v>
      </c>
      <c r="U9" s="7">
        <v>12.142822372599982</v>
      </c>
      <c r="V9" s="6">
        <v>1.7753613595140667</v>
      </c>
      <c r="W9" s="7">
        <v>38.660628744658752</v>
      </c>
      <c r="X9" s="7">
        <v>18.774158659079518</v>
      </c>
      <c r="Y9" s="7">
        <v>28.666159393384817</v>
      </c>
      <c r="Z9" s="7">
        <v>60.021629117463604</v>
      </c>
      <c r="AA9" s="7">
        <v>127.2103511332831</v>
      </c>
      <c r="AB9" s="8">
        <v>1.1361990328777443</v>
      </c>
      <c r="AC9" s="7">
        <v>90</v>
      </c>
      <c r="AD9" s="8">
        <v>2.9353955328000003</v>
      </c>
      <c r="AE9" s="1">
        <v>1.859538242981521</v>
      </c>
      <c r="AG9" s="10">
        <f t="shared" si="1"/>
        <v>1.134427038284686E-2</v>
      </c>
      <c r="AH9" s="2">
        <f t="shared" si="2"/>
        <v>0.46217042654282847</v>
      </c>
      <c r="AI9" s="1">
        <f t="shared" si="3"/>
        <v>-1.9452234309287273</v>
      </c>
      <c r="AJ9" s="1">
        <f t="shared" si="4"/>
        <v>-0.33519784769328065</v>
      </c>
    </row>
    <row r="10" spans="1:36">
      <c r="A10" t="s">
        <v>32</v>
      </c>
      <c r="B10" t="s">
        <v>6</v>
      </c>
      <c r="C10" s="1">
        <v>7.4353123044822889</v>
      </c>
      <c r="D10" s="1">
        <v>2.4062524455045472E-2</v>
      </c>
      <c r="E10" s="1">
        <v>0.97362903744781282</v>
      </c>
      <c r="F10" s="1">
        <v>46.836833048084848</v>
      </c>
      <c r="G10" s="1">
        <v>16.743055444459195</v>
      </c>
      <c r="H10" s="1">
        <v>7.9469938858122546</v>
      </c>
      <c r="I10" s="1">
        <v>1.4051750175855653</v>
      </c>
      <c r="J10" s="1">
        <v>0.18941300428988991</v>
      </c>
      <c r="K10" s="1">
        <v>2.1122185768170105</v>
      </c>
      <c r="L10" s="1">
        <v>2.2873761605230789</v>
      </c>
      <c r="M10" s="1">
        <v>17.815785344421787</v>
      </c>
      <c r="N10" s="1">
        <f t="shared" si="0"/>
        <v>103.76985434837879</v>
      </c>
      <c r="O10" s="6">
        <v>0.90317244059065227</v>
      </c>
      <c r="P10" s="6">
        <v>11.741795658318624</v>
      </c>
      <c r="Q10" s="7">
        <v>119.17795566492406</v>
      </c>
      <c r="R10" s="6">
        <v>25.874144714289777</v>
      </c>
      <c r="S10" s="7">
        <v>299.40585110291801</v>
      </c>
      <c r="T10" s="6">
        <v>1.9401534421381645</v>
      </c>
      <c r="U10" s="7">
        <v>3.4984567265857134</v>
      </c>
      <c r="V10" s="6">
        <v>4.1042131647358415</v>
      </c>
      <c r="W10" s="7">
        <v>65.55984280275473</v>
      </c>
      <c r="X10" s="7">
        <v>22.2783295172786</v>
      </c>
      <c r="Y10" s="7">
        <v>22.086444998649156</v>
      </c>
      <c r="Z10" s="7">
        <v>83.867776259360966</v>
      </c>
      <c r="AA10" s="7">
        <v>177.13610016076936</v>
      </c>
      <c r="AB10" s="8">
        <v>1.5524098182479571</v>
      </c>
      <c r="AC10" s="6" t="s">
        <v>3</v>
      </c>
      <c r="AD10" s="8">
        <v>3.1045247676000001</v>
      </c>
      <c r="AE10" s="1">
        <v>4.2861330938160727</v>
      </c>
      <c r="AG10" s="10">
        <f t="shared" si="1"/>
        <v>7.6769648235945698E-3</v>
      </c>
      <c r="AH10" s="2">
        <f t="shared" si="2"/>
        <v>0.45380420446647124</v>
      </c>
      <c r="AI10" s="1">
        <f t="shared" si="3"/>
        <v>-2.1148104493571709</v>
      </c>
      <c r="AJ10" s="1">
        <f t="shared" si="4"/>
        <v>-0.34313148472228377</v>
      </c>
    </row>
    <row r="11" spans="1:36">
      <c r="A11" t="s">
        <v>33</v>
      </c>
      <c r="B11" t="s">
        <v>5</v>
      </c>
      <c r="C11" s="1">
        <v>4.79271783519824</v>
      </c>
      <c r="D11" s="1">
        <v>1.0359654890903937E-2</v>
      </c>
      <c r="E11" s="1">
        <v>1.4072229957890277</v>
      </c>
      <c r="F11" s="1">
        <v>54.488990927252082</v>
      </c>
      <c r="G11" s="1">
        <v>16.397232814447438</v>
      </c>
      <c r="H11" s="1">
        <v>6.7257789620836812</v>
      </c>
      <c r="I11" s="1">
        <v>0.42384734113248657</v>
      </c>
      <c r="J11" s="1">
        <v>7.3904000044019813E-2</v>
      </c>
      <c r="K11" s="1">
        <v>0.98348418467276566</v>
      </c>
      <c r="L11" s="1">
        <v>3.8211165183738083</v>
      </c>
      <c r="M11" s="1">
        <v>11.625395779571326</v>
      </c>
      <c r="N11" s="1">
        <f t="shared" si="0"/>
        <v>100.75005101345577</v>
      </c>
      <c r="O11" s="6">
        <v>0.65169869703278271</v>
      </c>
      <c r="P11" s="6">
        <v>17.055963149180002</v>
      </c>
      <c r="Q11" s="7">
        <v>167.98866442657567</v>
      </c>
      <c r="R11" s="6">
        <v>18.054825725296418</v>
      </c>
      <c r="S11" s="7">
        <v>434.43974729983046</v>
      </c>
      <c r="T11" s="6">
        <v>2.7700125840556686</v>
      </c>
      <c r="U11" s="7">
        <v>2.8399516860896412</v>
      </c>
      <c r="V11" s="6">
        <v>5.0955277498252443</v>
      </c>
      <c r="W11" s="7">
        <v>17.01111779917192</v>
      </c>
      <c r="X11" s="7">
        <v>24.205114655184765</v>
      </c>
      <c r="Y11" s="7">
        <v>8.9742449864728684</v>
      </c>
      <c r="Z11" s="7">
        <v>85.783129443449099</v>
      </c>
      <c r="AA11" s="7">
        <v>177.19160515526826</v>
      </c>
      <c r="AB11" s="8">
        <v>1.703293522494177</v>
      </c>
      <c r="AC11" s="7">
        <v>70</v>
      </c>
      <c r="AD11" s="8">
        <v>2.3974307916000002</v>
      </c>
      <c r="AE11" s="1">
        <v>3.0613007196432145</v>
      </c>
      <c r="AF11" s="1">
        <v>13.639142732053617</v>
      </c>
      <c r="AG11" s="10">
        <f t="shared" si="1"/>
        <v>9.86257871635568E-3</v>
      </c>
      <c r="AH11" s="2">
        <f t="shared" si="2"/>
        <v>0.94467614413375811</v>
      </c>
      <c r="AI11" s="1">
        <f t="shared" si="3"/>
        <v>-2.0060095175272652</v>
      </c>
      <c r="AJ11" s="1">
        <f t="shared" si="4"/>
        <v>-2.4717051725285186E-2</v>
      </c>
    </row>
    <row r="12" spans="1:36">
      <c r="A12" t="s">
        <v>35</v>
      </c>
      <c r="B12" t="s">
        <v>5</v>
      </c>
      <c r="C12" s="1">
        <v>2.2813724128702768</v>
      </c>
      <c r="D12" s="1">
        <v>8.438918149056009E-3</v>
      </c>
      <c r="E12" s="1">
        <v>0.89780951668058351</v>
      </c>
      <c r="F12" s="1">
        <v>68.094807922462607</v>
      </c>
      <c r="G12" s="1">
        <v>16.071856338436003</v>
      </c>
      <c r="H12" s="1">
        <v>3.5304467414783756</v>
      </c>
      <c r="I12" s="1">
        <v>1.5087764189354478</v>
      </c>
      <c r="J12" s="1">
        <v>0.16542540876325174</v>
      </c>
      <c r="K12" s="1">
        <v>0.19708931434591132</v>
      </c>
      <c r="L12" s="1">
        <v>4.825966645415849</v>
      </c>
      <c r="M12" s="1">
        <v>2.6889965850766329</v>
      </c>
      <c r="N12" s="1">
        <f t="shared" si="0"/>
        <v>100.27098622261401</v>
      </c>
      <c r="O12" s="6">
        <v>1.5388733659908471</v>
      </c>
      <c r="P12" s="6">
        <v>16.057177895554524</v>
      </c>
      <c r="Q12" s="7">
        <v>241.51205251607686</v>
      </c>
      <c r="R12" s="6">
        <v>23.131943147283174</v>
      </c>
      <c r="S12" s="7">
        <v>455.92227231962784</v>
      </c>
      <c r="T12" s="6">
        <v>0.94241474967183203</v>
      </c>
      <c r="U12" s="7">
        <v>51.445871509811518</v>
      </c>
      <c r="V12" s="6">
        <v>6.8910724916512329</v>
      </c>
      <c r="W12" s="7">
        <v>17.152916502693774</v>
      </c>
      <c r="X12" s="7">
        <v>29.307024597809566</v>
      </c>
      <c r="Y12" s="7">
        <v>17.174652159964729</v>
      </c>
      <c r="Z12" s="7">
        <v>18.353120597626109</v>
      </c>
      <c r="AA12" s="7">
        <v>84.399191580260108</v>
      </c>
      <c r="AB12" s="8">
        <v>1.0122241112968364</v>
      </c>
      <c r="AC12" s="7">
        <v>340</v>
      </c>
      <c r="AD12" s="8">
        <v>5.8593246768</v>
      </c>
      <c r="AE12" s="1">
        <v>1.1528714454805471</v>
      </c>
      <c r="AG12" s="10">
        <f t="shared" si="1"/>
        <v>2.3859543535932729E-2</v>
      </c>
      <c r="AH12" s="2">
        <f t="shared" si="2"/>
        <v>0.69415603320987862</v>
      </c>
      <c r="AI12" s="1">
        <f t="shared" si="3"/>
        <v>-1.622337869203895</v>
      </c>
      <c r="AJ12" s="1">
        <f t="shared" si="4"/>
        <v>-0.15854289734716712</v>
      </c>
    </row>
    <row r="13" spans="1:36">
      <c r="A13" t="s">
        <v>36</v>
      </c>
      <c r="B13" t="s">
        <v>5</v>
      </c>
      <c r="C13" s="1">
        <v>1.9276942945075322</v>
      </c>
      <c r="D13" s="1">
        <v>5.6895590444452178E-3</v>
      </c>
      <c r="E13" s="1">
        <v>0.90388824316404315</v>
      </c>
      <c r="F13" s="1">
        <v>68.935913772088767</v>
      </c>
      <c r="G13" s="1">
        <v>16.090590921778222</v>
      </c>
      <c r="H13" s="1">
        <v>3.4584031094141996</v>
      </c>
      <c r="I13" s="1">
        <v>1.5193784278518412</v>
      </c>
      <c r="J13" s="1">
        <v>0.13146692702664148</v>
      </c>
      <c r="K13" s="1">
        <v>0.234138448413265</v>
      </c>
      <c r="L13" s="1">
        <v>4.9876492817455578</v>
      </c>
      <c r="M13" s="1">
        <v>1.8023487052814851</v>
      </c>
      <c r="N13" s="1">
        <f t="shared" si="0"/>
        <v>99.99716169031602</v>
      </c>
      <c r="O13" s="6">
        <v>1.6710654789548613</v>
      </c>
      <c r="P13" s="6">
        <v>16.843899270190562</v>
      </c>
      <c r="Q13" s="7">
        <v>256.02592278773335</v>
      </c>
      <c r="R13" s="6">
        <v>21.165468861854542</v>
      </c>
      <c r="S13" s="7">
        <v>492.72961647429071</v>
      </c>
      <c r="T13" s="6">
        <v>1.3172821551587044</v>
      </c>
      <c r="U13" s="7">
        <v>56.008616190245959</v>
      </c>
      <c r="V13" s="6">
        <v>7.5004553806842633</v>
      </c>
      <c r="W13" s="7">
        <v>16.439196361633773</v>
      </c>
      <c r="X13" s="7">
        <v>19.191402623802148</v>
      </c>
      <c r="Y13" s="7">
        <v>5.2804574569763858</v>
      </c>
      <c r="Z13" s="7">
        <v>14.848024270744816</v>
      </c>
      <c r="AA13" s="7">
        <v>83.599435976683239</v>
      </c>
      <c r="AB13" s="8">
        <v>1.0540461951983455</v>
      </c>
      <c r="AC13" s="7">
        <v>330</v>
      </c>
      <c r="AD13" s="8">
        <v>7.4302199423999999</v>
      </c>
      <c r="AE13" s="1">
        <v>0.91911514899970159</v>
      </c>
      <c r="AG13" s="10">
        <f t="shared" si="1"/>
        <v>2.4289819929529329E-2</v>
      </c>
      <c r="AH13" s="2">
        <f t="shared" si="2"/>
        <v>0.79581980347940573</v>
      </c>
      <c r="AI13" s="1">
        <f t="shared" si="3"/>
        <v>-1.6145757047873619</v>
      </c>
      <c r="AJ13" s="1">
        <f t="shared" si="4"/>
        <v>-9.9185257907878882E-2</v>
      </c>
    </row>
    <row r="14" spans="1:36">
      <c r="A14" t="s">
        <v>37</v>
      </c>
      <c r="B14" t="s">
        <v>5</v>
      </c>
      <c r="C14" s="1">
        <v>8.7115734192241838</v>
      </c>
      <c r="D14" s="1">
        <v>0.14469288505555053</v>
      </c>
      <c r="E14" s="1">
        <v>0.58473031402637499</v>
      </c>
      <c r="F14" s="1">
        <v>49.565175020133566</v>
      </c>
      <c r="G14" s="1">
        <v>10.230248674650319</v>
      </c>
      <c r="H14" s="1">
        <v>10.376137130567876</v>
      </c>
      <c r="I14" s="1">
        <v>0.94739155218224103</v>
      </c>
      <c r="J14" s="1">
        <v>0.10353141187949962</v>
      </c>
      <c r="K14" s="1">
        <v>4.7834307268994216</v>
      </c>
      <c r="L14" s="1">
        <v>2.0197241119758869</v>
      </c>
      <c r="M14" s="1">
        <v>14.623889009321475</v>
      </c>
      <c r="N14" s="1">
        <f t="shared" si="0"/>
        <v>102.09052425591639</v>
      </c>
      <c r="O14" s="6">
        <v>7.1190083765015206</v>
      </c>
      <c r="P14" s="6">
        <v>7.5947943947666303</v>
      </c>
      <c r="Q14" s="7">
        <v>80.600463841575063</v>
      </c>
      <c r="R14" s="6">
        <v>18.420622364726043</v>
      </c>
      <c r="S14" s="7">
        <v>243.6795415263511</v>
      </c>
      <c r="T14" s="6" t="s">
        <v>3</v>
      </c>
      <c r="U14" s="7">
        <v>9.8574847270405517</v>
      </c>
      <c r="V14" s="6">
        <v>3.0546772845158952</v>
      </c>
      <c r="W14" s="7">
        <v>33.658285592637746</v>
      </c>
      <c r="X14" s="7">
        <v>6.9912569398592836</v>
      </c>
      <c r="Y14" s="7">
        <v>3.3614776637251822</v>
      </c>
      <c r="Z14" s="7">
        <v>39.211316772345967</v>
      </c>
      <c r="AA14" s="7">
        <v>61.525654884667532</v>
      </c>
      <c r="AB14" s="8">
        <v>0.6431652940090693</v>
      </c>
      <c r="AC14" s="7">
        <v>110</v>
      </c>
      <c r="AD14" s="8">
        <v>0.89533385880000005</v>
      </c>
      <c r="AE14" s="1">
        <v>3.4011897436547915</v>
      </c>
      <c r="AG14" s="10">
        <f t="shared" si="1"/>
        <v>1.253184283921242E-2</v>
      </c>
      <c r="AH14" s="2">
        <f t="shared" si="2"/>
        <v>0.41229846876998189</v>
      </c>
      <c r="AI14" s="1">
        <f t="shared" si="3"/>
        <v>-1.9019850602067705</v>
      </c>
      <c r="AJ14" s="1">
        <f t="shared" si="4"/>
        <v>-0.38478827811637684</v>
      </c>
    </row>
    <row r="15" spans="1:36">
      <c r="A15" t="s">
        <v>38</v>
      </c>
      <c r="B15" t="s">
        <v>5</v>
      </c>
      <c r="C15" s="1">
        <v>3.7133825586717517</v>
      </c>
      <c r="D15" s="1">
        <v>2.7529810155650536E-2</v>
      </c>
      <c r="E15" s="1">
        <v>1.1802760250746687</v>
      </c>
      <c r="F15" s="1">
        <v>61.633465409835061</v>
      </c>
      <c r="G15" s="1">
        <v>16.206450482587357</v>
      </c>
      <c r="H15" s="1">
        <v>6.060351121454568</v>
      </c>
      <c r="I15" s="1">
        <v>1.0001683121359306</v>
      </c>
      <c r="J15" s="1">
        <v>0.21352917573873156</v>
      </c>
      <c r="K15" s="1">
        <v>0.99452335080396281</v>
      </c>
      <c r="L15" s="1">
        <v>4.1192407132823154</v>
      </c>
      <c r="M15" s="1">
        <v>5.1528535550359322</v>
      </c>
      <c r="N15" s="1">
        <f t="shared" si="0"/>
        <v>100.30177051477591</v>
      </c>
      <c r="O15" s="6">
        <v>0.91467960965970663</v>
      </c>
      <c r="P15" s="6">
        <v>16.638827918476924</v>
      </c>
      <c r="Q15" s="7">
        <v>199.08087789646044</v>
      </c>
      <c r="R15" s="6">
        <v>24.642651816828817</v>
      </c>
      <c r="S15" s="7">
        <v>460.96505205957044</v>
      </c>
      <c r="T15" s="6">
        <v>1.1837416035857729</v>
      </c>
      <c r="U15" s="7">
        <v>25.77712826124927</v>
      </c>
      <c r="V15" s="6">
        <v>5.2748493388273205</v>
      </c>
      <c r="W15" s="7">
        <v>60.585859391438085</v>
      </c>
      <c r="X15" s="7">
        <v>34.185047534973428</v>
      </c>
      <c r="Y15" s="7">
        <v>25.454602537321925</v>
      </c>
      <c r="Z15" s="7">
        <v>83.226132942691436</v>
      </c>
      <c r="AA15" s="7">
        <v>125.96482441556142</v>
      </c>
      <c r="AB15" s="8">
        <v>1.3435587605010406</v>
      </c>
      <c r="AC15" s="7">
        <v>210</v>
      </c>
      <c r="AD15" s="8">
        <v>3.3510521268</v>
      </c>
      <c r="AE15" s="1">
        <v>1.1530282311917879</v>
      </c>
      <c r="AG15" s="10">
        <f t="shared" si="1"/>
        <v>1.4817429929318393E-2</v>
      </c>
      <c r="AH15" s="2">
        <f t="shared" si="2"/>
        <v>0.67520443993426194</v>
      </c>
      <c r="AI15" s="1">
        <f t="shared" si="3"/>
        <v>-1.8292271178350092</v>
      </c>
      <c r="AJ15" s="1">
        <f t="shared" si="4"/>
        <v>-0.17056471058765876</v>
      </c>
    </row>
    <row r="16" spans="1:36">
      <c r="A16" t="s">
        <v>39</v>
      </c>
      <c r="B16" t="s">
        <v>5</v>
      </c>
      <c r="C16" s="1">
        <v>4.3260660264440682</v>
      </c>
      <c r="D16" s="1">
        <v>1.4649872232078368E-2</v>
      </c>
      <c r="E16" s="1">
        <v>1.4053661354062055</v>
      </c>
      <c r="F16" s="1">
        <v>56.432916916532541</v>
      </c>
      <c r="G16" s="1">
        <v>17.988880573799236</v>
      </c>
      <c r="H16" s="1">
        <v>5.9452535104002902</v>
      </c>
      <c r="I16" s="1">
        <v>0.81441307808417207</v>
      </c>
      <c r="J16" s="1">
        <v>0.20123643768538105</v>
      </c>
      <c r="K16" s="1">
        <v>3.6077345518868165</v>
      </c>
      <c r="L16" s="1">
        <v>3.8338183496827023</v>
      </c>
      <c r="M16" s="1">
        <v>6.143794595523957</v>
      </c>
      <c r="N16" s="1">
        <f t="shared" si="0"/>
        <v>100.71413004767746</v>
      </c>
      <c r="O16" s="6">
        <v>6.4833074511013264E-2</v>
      </c>
      <c r="P16" s="6">
        <v>17.013769427661241</v>
      </c>
      <c r="Q16" s="7">
        <v>182.42433496616502</v>
      </c>
      <c r="R16" s="6">
        <v>29.324938796105162</v>
      </c>
      <c r="S16" s="7">
        <v>489.64043585039161</v>
      </c>
      <c r="T16" s="6">
        <v>1.4059912358464377</v>
      </c>
      <c r="U16" s="7">
        <v>3.1394644162711143</v>
      </c>
      <c r="V16" s="6">
        <v>4.1360408060738729</v>
      </c>
      <c r="W16" s="7">
        <v>98.074285520316181</v>
      </c>
      <c r="X16" s="7">
        <v>33.735577410373843</v>
      </c>
      <c r="Y16" s="7">
        <v>28.579159014157113</v>
      </c>
      <c r="Z16" s="7">
        <v>102.37966478357284</v>
      </c>
      <c r="AA16" s="7">
        <v>192.4890456739052</v>
      </c>
      <c r="AB16" s="8">
        <v>1.7164561318461249</v>
      </c>
      <c r="AC16" s="7">
        <v>110</v>
      </c>
      <c r="AD16" s="8">
        <v>2.9889053472000002</v>
      </c>
      <c r="AE16" s="1">
        <v>0.870869945854994</v>
      </c>
      <c r="AG16" s="10">
        <f t="shared" si="1"/>
        <v>1.0627963720223919E-2</v>
      </c>
      <c r="AH16" s="2">
        <f t="shared" si="2"/>
        <v>0.58018090151720803</v>
      </c>
      <c r="AI16" s="1">
        <f t="shared" si="3"/>
        <v>-1.9735499367733755</v>
      </c>
      <c r="AJ16" s="1">
        <f t="shared" si="4"/>
        <v>-0.23643657146959285</v>
      </c>
    </row>
    <row r="17" spans="1:36">
      <c r="A17" t="s">
        <v>40</v>
      </c>
      <c r="B17" t="s">
        <v>5</v>
      </c>
      <c r="C17" s="1">
        <v>3.2990071981545261</v>
      </c>
      <c r="D17" s="1">
        <v>4.0651840825244909E-2</v>
      </c>
      <c r="E17" s="1">
        <v>1.1043510580087419</v>
      </c>
      <c r="F17" s="1">
        <v>63.414131797174534</v>
      </c>
      <c r="G17" s="1">
        <v>15.571783785732844</v>
      </c>
      <c r="H17" s="1">
        <v>6.1162147538751519</v>
      </c>
      <c r="I17" s="1">
        <v>1.3237762132850657</v>
      </c>
      <c r="J17" s="1">
        <v>0.18187429397641447</v>
      </c>
      <c r="K17" s="1">
        <v>1.6132391821056227</v>
      </c>
      <c r="L17" s="1">
        <v>3.9355872556699421</v>
      </c>
      <c r="M17" s="1">
        <v>4.7450839220627783</v>
      </c>
      <c r="N17" s="1">
        <f t="shared" si="0"/>
        <v>101.34570130087087</v>
      </c>
      <c r="O17" s="6">
        <v>1.7022190342393742</v>
      </c>
      <c r="P17" s="6">
        <v>16.504763048086922</v>
      </c>
      <c r="Q17" s="7">
        <v>186.83479985475029</v>
      </c>
      <c r="R17" s="6">
        <v>25.387633703728721</v>
      </c>
      <c r="S17" s="7">
        <v>430.61412527054625</v>
      </c>
      <c r="T17" s="6">
        <v>0.37868284981752764</v>
      </c>
      <c r="U17" s="7">
        <v>23.748742401864945</v>
      </c>
      <c r="V17" s="6">
        <v>5.6979240834426106</v>
      </c>
      <c r="W17" s="7">
        <v>31.317031443376887</v>
      </c>
      <c r="X17" s="7">
        <v>42.195792434912562</v>
      </c>
      <c r="Y17" s="7">
        <v>30.808854447507272</v>
      </c>
      <c r="Z17" s="7">
        <v>112.40653870227426</v>
      </c>
      <c r="AA17" s="7">
        <v>120.1636695652453</v>
      </c>
      <c r="AB17" s="8">
        <v>1.2609520397405405</v>
      </c>
      <c r="AC17" s="7">
        <v>200</v>
      </c>
      <c r="AD17" s="8">
        <v>4.1794987176000005</v>
      </c>
      <c r="AE17" s="1">
        <v>1.1653471085035749</v>
      </c>
      <c r="AG17" s="10">
        <f t="shared" si="1"/>
        <v>1.481696321243069E-2</v>
      </c>
      <c r="AH17" s="2">
        <f t="shared" si="2"/>
        <v>0.65011033484632486</v>
      </c>
      <c r="AI17" s="1">
        <f t="shared" si="3"/>
        <v>-1.8292407973841729</v>
      </c>
      <c r="AJ17" s="1">
        <f t="shared" si="4"/>
        <v>-0.18701292989798446</v>
      </c>
    </row>
    <row r="18" spans="1:36">
      <c r="A18" t="s">
        <v>41</v>
      </c>
      <c r="B18" t="s">
        <v>5</v>
      </c>
      <c r="C18" s="1">
        <v>7.618511644422127</v>
      </c>
      <c r="D18" s="1">
        <v>0.16930304459265663</v>
      </c>
      <c r="E18" s="1">
        <v>0.49275217772733843</v>
      </c>
      <c r="F18" s="1">
        <v>40.03904377670451</v>
      </c>
      <c r="G18" s="1">
        <v>9.7451493294821656</v>
      </c>
      <c r="H18" s="1">
        <v>17.202254825523845</v>
      </c>
      <c r="I18" s="1">
        <v>1.0506793989314949</v>
      </c>
      <c r="J18" s="1">
        <v>0.10522579973057887</v>
      </c>
      <c r="K18" s="1">
        <v>8.8871471028302906</v>
      </c>
      <c r="L18" s="1">
        <v>2.0862807565797783</v>
      </c>
      <c r="M18" s="1">
        <v>13.839780617305571</v>
      </c>
      <c r="N18" s="1">
        <f t="shared" si="0"/>
        <v>101.23612847383035</v>
      </c>
      <c r="O18" s="6">
        <v>1.8431116896702344</v>
      </c>
      <c r="P18" s="6">
        <v>5.761119916150454</v>
      </c>
      <c r="Q18" s="7">
        <v>71.54649886284453</v>
      </c>
      <c r="R18" s="6">
        <v>18.000878937096786</v>
      </c>
      <c r="S18" s="7">
        <v>248.08752223071667</v>
      </c>
      <c r="T18" s="6" t="s">
        <v>3</v>
      </c>
      <c r="U18" s="7">
        <v>8.5288430837112621</v>
      </c>
      <c r="V18" s="6">
        <v>1.9166450356975209</v>
      </c>
      <c r="W18" s="7">
        <v>31.800722576501439</v>
      </c>
      <c r="X18" s="7">
        <v>4.4233408317695435</v>
      </c>
      <c r="Y18" s="7" t="s">
        <v>3</v>
      </c>
      <c r="Z18" s="7">
        <v>15.709933203584477</v>
      </c>
      <c r="AA18" s="7">
        <v>49.036783322508384</v>
      </c>
      <c r="AB18" s="8">
        <v>0.50598237476810348</v>
      </c>
      <c r="AC18" s="7">
        <v>170</v>
      </c>
      <c r="AD18" s="8">
        <v>0.73193781840000005</v>
      </c>
      <c r="AE18" s="1">
        <v>2.9334083751881161</v>
      </c>
      <c r="AG18" s="10">
        <f t="shared" si="1"/>
        <v>1.4140116816447406E-2</v>
      </c>
      <c r="AH18" s="2">
        <f t="shared" si="2"/>
        <v>0.32004658974055727</v>
      </c>
      <c r="AI18" s="1">
        <f t="shared" si="3"/>
        <v>-1.8495470026657854</v>
      </c>
      <c r="AJ18" s="1">
        <f t="shared" si="4"/>
        <v>-0.49478679607246673</v>
      </c>
    </row>
    <row r="19" spans="1:36">
      <c r="A19" t="s">
        <v>42</v>
      </c>
      <c r="B19" t="s">
        <v>5</v>
      </c>
      <c r="C19" s="1">
        <v>4.0426373299695326</v>
      </c>
      <c r="D19" s="1">
        <v>1.6758820440996483E-2</v>
      </c>
      <c r="E19" s="1">
        <v>1.0586554606572229</v>
      </c>
      <c r="F19" s="1">
        <v>67.590284927908627</v>
      </c>
      <c r="G19" s="1">
        <v>13.531879569116642</v>
      </c>
      <c r="H19" s="1">
        <v>4.5518798631641157</v>
      </c>
      <c r="I19" s="1">
        <v>0.64698846549007816</v>
      </c>
      <c r="J19" s="1">
        <v>0.1834181726896307</v>
      </c>
      <c r="K19" s="1">
        <v>0.66223036121622603</v>
      </c>
      <c r="L19" s="1">
        <v>3.6179702991167835</v>
      </c>
      <c r="M19" s="1">
        <v>4.2139166610749834</v>
      </c>
      <c r="N19" s="1">
        <f t="shared" si="0"/>
        <v>100.11661993084485</v>
      </c>
      <c r="O19" s="6">
        <v>1.9612706696232063</v>
      </c>
      <c r="P19" s="6">
        <v>15.399799659092578</v>
      </c>
      <c r="Q19" s="7">
        <v>169.11474056834214</v>
      </c>
      <c r="R19" s="6">
        <v>23.647720082256832</v>
      </c>
      <c r="S19" s="7">
        <v>401.58931060706931</v>
      </c>
      <c r="T19" s="6">
        <v>1.7102729212161896</v>
      </c>
      <c r="U19" s="7">
        <v>20.9727643086296</v>
      </c>
      <c r="V19" s="6">
        <v>5.7150023300142365</v>
      </c>
      <c r="W19" s="7">
        <v>45.241664129223089</v>
      </c>
      <c r="X19" s="7">
        <v>32.824764365430511</v>
      </c>
      <c r="Y19" s="7">
        <v>21.094640675453263</v>
      </c>
      <c r="Z19" s="7">
        <v>70.709299884675431</v>
      </c>
      <c r="AA19" s="7">
        <v>101.55161517175955</v>
      </c>
      <c r="AB19" s="8">
        <v>1.1767891484162631</v>
      </c>
      <c r="AC19" s="7">
        <v>160</v>
      </c>
      <c r="AD19" s="8">
        <v>3.2602765487999998</v>
      </c>
      <c r="AE19" s="1">
        <v>1.6148405436519337</v>
      </c>
      <c r="AG19" s="10">
        <f t="shared" si="1"/>
        <v>1.4370861661661205E-2</v>
      </c>
      <c r="AH19" s="2">
        <f t="shared" si="2"/>
        <v>0.65121709854165744</v>
      </c>
      <c r="AI19" s="1">
        <f t="shared" si="3"/>
        <v>-1.8425171912474207</v>
      </c>
      <c r="AJ19" s="1">
        <f t="shared" si="4"/>
        <v>-0.18627420500951461</v>
      </c>
    </row>
    <row r="20" spans="1:36">
      <c r="A20" t="s">
        <v>43</v>
      </c>
      <c r="B20" t="s">
        <v>5</v>
      </c>
      <c r="C20" s="1">
        <v>6.8433702332690141</v>
      </c>
      <c r="D20" s="2">
        <v>0.10660889011231961</v>
      </c>
      <c r="E20" s="1">
        <v>1.2534609730942836</v>
      </c>
      <c r="F20" s="1">
        <v>54.463160483794503</v>
      </c>
      <c r="G20" s="1">
        <v>18.765034341731987</v>
      </c>
      <c r="H20" s="1">
        <v>5.8058457960764196</v>
      </c>
      <c r="I20" s="1">
        <v>1.3033156481708112</v>
      </c>
      <c r="J20" s="1">
        <v>0.17255758978247587</v>
      </c>
      <c r="K20" s="1">
        <v>0.78434318438740791</v>
      </c>
      <c r="L20" s="1">
        <v>4.4480569514340775</v>
      </c>
      <c r="M20" s="1">
        <v>7.8913143520278686</v>
      </c>
      <c r="N20" s="1">
        <f t="shared" si="0"/>
        <v>101.83706844388117</v>
      </c>
      <c r="O20" s="6">
        <v>1.1403323884772592</v>
      </c>
      <c r="P20" s="6">
        <v>10.246518376194658</v>
      </c>
      <c r="Q20" s="7">
        <v>182.51817464464557</v>
      </c>
      <c r="R20" s="6">
        <v>30.37811547295971</v>
      </c>
      <c r="S20" s="7">
        <v>321.60970787225847</v>
      </c>
      <c r="T20" s="6">
        <v>10.956032596535053</v>
      </c>
      <c r="U20" s="7">
        <v>15.080056216418468</v>
      </c>
      <c r="V20" s="6">
        <v>4.759396805938235</v>
      </c>
      <c r="W20" s="7">
        <v>33.086364155099595</v>
      </c>
      <c r="X20" s="7">
        <v>44.655157267627317</v>
      </c>
      <c r="Y20" s="7">
        <v>51.195233684161806</v>
      </c>
      <c r="Z20" s="7">
        <v>137.13374830885215</v>
      </c>
      <c r="AA20" s="7">
        <v>170.07723177207316</v>
      </c>
      <c r="AB20" s="8">
        <v>1.4588092968234234</v>
      </c>
      <c r="AC20" s="7">
        <v>200</v>
      </c>
      <c r="AD20" s="8">
        <v>4.8550601244000005</v>
      </c>
      <c r="AE20" s="1">
        <v>2.9994823534967918</v>
      </c>
      <c r="AF20" s="1">
        <v>10.947265071524965</v>
      </c>
      <c r="AG20" s="10">
        <f t="shared" si="1"/>
        <v>1.2511448552054152E-2</v>
      </c>
      <c r="AH20" s="2">
        <f t="shared" si="2"/>
        <v>0.3372993425255536</v>
      </c>
      <c r="AI20" s="1">
        <f t="shared" si="3"/>
        <v>-1.9026924055947847</v>
      </c>
      <c r="AJ20" s="1">
        <f t="shared" si="4"/>
        <v>-0.4719845053503845</v>
      </c>
    </row>
    <row r="21" spans="1:36">
      <c r="A21" t="s">
        <v>44</v>
      </c>
      <c r="B21" t="s">
        <v>5</v>
      </c>
      <c r="C21" s="1">
        <v>6.4390559954669122</v>
      </c>
      <c r="D21" s="2">
        <v>6.9148430843820885E-2</v>
      </c>
      <c r="E21" s="1">
        <v>1.0573036233784194</v>
      </c>
      <c r="F21" s="1">
        <v>54.881927906427592</v>
      </c>
      <c r="G21" s="1">
        <v>14.895546438290554</v>
      </c>
      <c r="H21" s="1">
        <v>7.1954892362753329</v>
      </c>
      <c r="I21" s="1">
        <v>0.80364328754016146</v>
      </c>
      <c r="J21" s="1">
        <v>0.18698485954845168</v>
      </c>
      <c r="K21" s="1">
        <v>2.1104835712848411</v>
      </c>
      <c r="L21" s="1">
        <v>3.5234100461031326</v>
      </c>
      <c r="M21" s="1">
        <v>9.0368808262838893</v>
      </c>
      <c r="N21" s="1">
        <f t="shared" si="0"/>
        <v>100.19987422144311</v>
      </c>
      <c r="O21" s="6">
        <v>1.3527940222644326</v>
      </c>
      <c r="P21" s="6">
        <v>8.4094445766914134</v>
      </c>
      <c r="Q21" s="7">
        <v>155.68002659921183</v>
      </c>
      <c r="R21" s="6">
        <v>28.183055405707478</v>
      </c>
      <c r="S21" s="7">
        <v>286.2482890045008</v>
      </c>
      <c r="T21" s="6">
        <v>5.0030981470872513</v>
      </c>
      <c r="U21" s="7">
        <v>20.337786746497297</v>
      </c>
      <c r="V21" s="6">
        <v>4.6615850301189194</v>
      </c>
      <c r="W21" s="7">
        <v>60.913571950688599</v>
      </c>
      <c r="X21" s="7">
        <v>42.745333266498477</v>
      </c>
      <c r="Y21" s="7">
        <v>87.504668573041243</v>
      </c>
      <c r="Z21" s="7">
        <v>127.04941379462811</v>
      </c>
      <c r="AA21" s="7">
        <v>138.24216424350547</v>
      </c>
      <c r="AB21" s="8">
        <v>1.1440807604825101</v>
      </c>
      <c r="AC21" s="7">
        <v>130</v>
      </c>
      <c r="AD21" s="8">
        <v>4.0103694827999998</v>
      </c>
      <c r="AE21" s="1">
        <v>2.6706803190658226</v>
      </c>
      <c r="AF21" s="1">
        <v>19.547504089515694</v>
      </c>
      <c r="AG21" s="10">
        <f t="shared" si="1"/>
        <v>1.3607433319091441E-2</v>
      </c>
      <c r="AH21" s="2">
        <f t="shared" si="2"/>
        <v>0.29838654665485204</v>
      </c>
      <c r="AI21" s="1">
        <f t="shared" si="3"/>
        <v>-1.8662237851917882</v>
      </c>
      <c r="AJ21" s="1">
        <f t="shared" si="4"/>
        <v>-0.52522076178004595</v>
      </c>
    </row>
    <row r="22" spans="1:36">
      <c r="A22" t="s">
        <v>45</v>
      </c>
      <c r="B22" t="s">
        <v>5</v>
      </c>
      <c r="C22" s="1">
        <v>6.7456825695750799</v>
      </c>
      <c r="D22" s="2">
        <v>9.8026396615933459E-2</v>
      </c>
      <c r="E22" s="1">
        <v>1.1197832705964259</v>
      </c>
      <c r="F22" s="1">
        <v>60.551287854209221</v>
      </c>
      <c r="G22" s="1">
        <v>16.02775147467263</v>
      </c>
      <c r="H22" s="1">
        <v>4.5245967367074256</v>
      </c>
      <c r="I22" s="1">
        <v>1.2706289809768982</v>
      </c>
      <c r="J22" s="1">
        <v>0.18665212239384282</v>
      </c>
      <c r="K22" s="1">
        <v>0.32288183480330679</v>
      </c>
      <c r="L22" s="1">
        <v>3.6676994205375912</v>
      </c>
      <c r="M22" s="1">
        <v>6.1793321062319242</v>
      </c>
      <c r="N22" s="1">
        <f t="shared" si="0"/>
        <v>100.69432276732027</v>
      </c>
      <c r="O22" s="6">
        <v>2.8694950380978339</v>
      </c>
      <c r="P22" s="6">
        <v>17.013357909863334</v>
      </c>
      <c r="Q22" s="7">
        <v>210.26343958205786</v>
      </c>
      <c r="R22" s="6">
        <v>31.013418809324339</v>
      </c>
      <c r="S22" s="7">
        <v>304.37793027264297</v>
      </c>
      <c r="T22" s="6">
        <v>6.1128078864787847</v>
      </c>
      <c r="U22" s="7">
        <v>26.109685202615815</v>
      </c>
      <c r="V22" s="6">
        <v>5.9346906836401567</v>
      </c>
      <c r="W22" s="7">
        <v>37.835045181931505</v>
      </c>
      <c r="X22" s="7">
        <v>31.625611995272365</v>
      </c>
      <c r="Y22" s="7">
        <v>44.119868746801913</v>
      </c>
      <c r="Z22" s="7">
        <v>140.31323459443848</v>
      </c>
      <c r="AA22" s="7">
        <v>138.49720566946945</v>
      </c>
      <c r="AB22" s="8">
        <v>1.1977447279269662</v>
      </c>
      <c r="AC22" s="7">
        <v>1460</v>
      </c>
      <c r="AD22" s="8">
        <v>6.5539967315999998</v>
      </c>
      <c r="AE22" s="1">
        <v>2.8225384793820334</v>
      </c>
      <c r="AF22">
        <v>8.84</v>
      </c>
      <c r="AG22" s="10">
        <f t="shared" si="1"/>
        <v>1.7554945947954856E-2</v>
      </c>
      <c r="AH22" s="2">
        <f t="shared" si="2"/>
        <v>0.54858053587913957</v>
      </c>
      <c r="AI22" s="1">
        <f t="shared" si="3"/>
        <v>-1.7556005033983497</v>
      </c>
      <c r="AJ22" s="1">
        <f t="shared" si="4"/>
        <v>-0.26075960560907924</v>
      </c>
    </row>
    <row r="23" spans="1:36">
      <c r="A23" t="s">
        <v>46</v>
      </c>
      <c r="B23" t="s">
        <v>5</v>
      </c>
      <c r="C23" s="1">
        <v>6.9298964969173253</v>
      </c>
      <c r="D23" s="2">
        <v>7.2124382073914139E-2</v>
      </c>
      <c r="E23" s="1">
        <v>1.0844587651151667</v>
      </c>
      <c r="F23" s="1">
        <v>55.361856078980864</v>
      </c>
      <c r="G23" s="1">
        <v>16.147916964274007</v>
      </c>
      <c r="H23" s="1">
        <v>6.8026633467352617</v>
      </c>
      <c r="I23" s="1">
        <v>1.1586809479080344</v>
      </c>
      <c r="J23" s="1">
        <v>0.17679753494147049</v>
      </c>
      <c r="K23" s="1">
        <v>2.4521221769539219</v>
      </c>
      <c r="L23" s="1">
        <v>3.6081497119999875</v>
      </c>
      <c r="M23" s="1">
        <v>6.2131773744523908</v>
      </c>
      <c r="N23" s="1">
        <f t="shared" si="0"/>
        <v>100.00784378035233</v>
      </c>
      <c r="O23" s="6">
        <v>1.5422413179134973</v>
      </c>
      <c r="P23" s="6">
        <v>16.375805209664854</v>
      </c>
      <c r="Q23" s="7">
        <v>193.23153793784027</v>
      </c>
      <c r="R23" s="6">
        <v>35.630510054138924</v>
      </c>
      <c r="S23" s="7">
        <v>315.25247268802684</v>
      </c>
      <c r="T23" s="6">
        <v>5.0642262259520399</v>
      </c>
      <c r="U23" s="7">
        <v>23.72177832553793</v>
      </c>
      <c r="V23" s="6">
        <v>5.8050512664828116</v>
      </c>
      <c r="W23" s="7">
        <v>69.946149365030792</v>
      </c>
      <c r="X23" s="7">
        <v>29.067872569249019</v>
      </c>
      <c r="Y23" s="7">
        <v>58.85454300337112</v>
      </c>
      <c r="Z23" s="7">
        <v>146.44236478352053</v>
      </c>
      <c r="AA23" s="7">
        <v>140.29055095339149</v>
      </c>
      <c r="AB23" s="8">
        <v>1.1483338488114416</v>
      </c>
      <c r="AC23" s="7">
        <v>1430</v>
      </c>
      <c r="AD23" s="8">
        <v>5.7666380340000005</v>
      </c>
      <c r="AE23" s="1">
        <v>2.1093874728233097</v>
      </c>
      <c r="AF23" s="1">
        <v>10.321603255033942</v>
      </c>
      <c r="AG23" s="10">
        <f t="shared" si="1"/>
        <v>1.6827122020119885E-2</v>
      </c>
      <c r="AH23" s="2">
        <f t="shared" si="2"/>
        <v>0.45960063958620212</v>
      </c>
      <c r="AI23" s="1">
        <f t="shared" si="3"/>
        <v>-1.7739901560182736</v>
      </c>
      <c r="AJ23" s="1">
        <f t="shared" si="4"/>
        <v>-0.33761937561350652</v>
      </c>
    </row>
    <row r="24" spans="1:36">
      <c r="A24" t="s">
        <v>47</v>
      </c>
      <c r="B24" t="s">
        <v>5</v>
      </c>
      <c r="C24" s="1">
        <v>7.1058559981393188</v>
      </c>
      <c r="D24" s="2">
        <v>9.2978284222478669E-2</v>
      </c>
      <c r="E24" s="1">
        <v>1.2093942339397856</v>
      </c>
      <c r="F24" s="1">
        <v>52.229713324901745</v>
      </c>
      <c r="G24" s="1">
        <v>18.048711115900165</v>
      </c>
      <c r="H24" s="1">
        <v>4.7085316977384037</v>
      </c>
      <c r="I24" s="1">
        <v>1.2325150902562909</v>
      </c>
      <c r="J24" s="1">
        <v>0.10957375010697697</v>
      </c>
      <c r="K24" s="1">
        <v>0.73173757902883652</v>
      </c>
      <c r="L24" s="1">
        <v>4.4563945138807606</v>
      </c>
      <c r="M24" s="1">
        <v>11.002716945351114</v>
      </c>
      <c r="N24" s="1">
        <f t="shared" si="0"/>
        <v>100.92812253346587</v>
      </c>
      <c r="O24" s="6">
        <v>2.0726937457308785</v>
      </c>
      <c r="P24" s="6">
        <v>19.518999097848234</v>
      </c>
      <c r="Q24" s="7">
        <v>228.42141736804186</v>
      </c>
      <c r="R24" s="6">
        <v>32.922072316966563</v>
      </c>
      <c r="S24" s="7">
        <v>340.28321203466004</v>
      </c>
      <c r="T24" s="6">
        <v>17.228713920044822</v>
      </c>
      <c r="U24" s="7">
        <v>20.868873308663741</v>
      </c>
      <c r="V24" s="6">
        <v>6.5013779562441227</v>
      </c>
      <c r="W24" s="7">
        <v>43.44869830024674</v>
      </c>
      <c r="X24" s="7">
        <v>33.16059487362191</v>
      </c>
      <c r="Y24" s="7">
        <v>24.756159657416685</v>
      </c>
      <c r="Z24" s="7">
        <v>128.28481659836496</v>
      </c>
      <c r="AA24" s="7">
        <v>156.98648045080358</v>
      </c>
      <c r="AB24" s="8">
        <v>1.3664297165023724</v>
      </c>
      <c r="AC24" s="7">
        <v>320</v>
      </c>
      <c r="AD24" s="8">
        <v>4.7661956112000006</v>
      </c>
      <c r="AE24" s="1">
        <v>3.0836986783919178</v>
      </c>
      <c r="AF24" s="1">
        <v>-3.2744828689126098</v>
      </c>
      <c r="AG24" s="10">
        <f t="shared" si="1"/>
        <v>1.6716660550440045E-2</v>
      </c>
      <c r="AH24" s="2">
        <f t="shared" si="2"/>
        <v>0.5928848861615863</v>
      </c>
      <c r="AI24" s="1">
        <f t="shared" si="3"/>
        <v>-1.7768504762611692</v>
      </c>
      <c r="AJ24" s="1">
        <f t="shared" si="4"/>
        <v>-0.22702962056123585</v>
      </c>
    </row>
    <row r="25" spans="1:36">
      <c r="A25" t="s">
        <v>48</v>
      </c>
      <c r="B25" t="s">
        <v>5</v>
      </c>
      <c r="C25" s="1">
        <v>6.0302298235932614</v>
      </c>
      <c r="D25" s="2">
        <v>9.6629736577577341E-2</v>
      </c>
      <c r="E25" s="1">
        <v>1.2679293655252808</v>
      </c>
      <c r="F25" s="1">
        <v>56.136721441685275</v>
      </c>
      <c r="G25" s="1">
        <v>17.576446949298209</v>
      </c>
      <c r="H25" s="1">
        <v>6.3180814206453491</v>
      </c>
      <c r="I25" s="1">
        <v>1.2435843776862241</v>
      </c>
      <c r="J25" s="1">
        <v>0.18107551371039454</v>
      </c>
      <c r="K25" s="1">
        <v>1.9466107410262541</v>
      </c>
      <c r="L25" s="1">
        <v>4.1761328789024672</v>
      </c>
      <c r="M25" s="1">
        <v>6.2872572437428191</v>
      </c>
      <c r="N25" s="1">
        <f t="shared" si="0"/>
        <v>101.26069949239309</v>
      </c>
      <c r="O25" s="6">
        <v>0.6056700207565654</v>
      </c>
      <c r="P25" s="6">
        <v>10.179487697979139</v>
      </c>
      <c r="Q25" s="7">
        <v>192.30878109944831</v>
      </c>
      <c r="R25" s="6">
        <v>33.805376332283323</v>
      </c>
      <c r="S25" s="7">
        <v>316.67755259433113</v>
      </c>
      <c r="T25" s="6">
        <v>3.5219177745943155</v>
      </c>
      <c r="U25" s="7">
        <v>20.414184962757179</v>
      </c>
      <c r="V25" s="6">
        <v>5.3889630772831874</v>
      </c>
      <c r="W25" s="7">
        <v>42.79169764059548</v>
      </c>
      <c r="X25" s="7">
        <v>51.190283267937602</v>
      </c>
      <c r="Y25" s="7">
        <v>42.495596267191637</v>
      </c>
      <c r="Z25" s="7">
        <v>113.48871325128407</v>
      </c>
      <c r="AA25" s="7">
        <v>170.78789491318602</v>
      </c>
      <c r="AB25" s="8">
        <v>1.4938347301205046</v>
      </c>
      <c r="AC25" s="7">
        <v>160</v>
      </c>
      <c r="AD25" s="8">
        <v>6.2807144652</v>
      </c>
      <c r="AE25" s="1">
        <v>2.038273953796176</v>
      </c>
      <c r="AF25" s="1">
        <v>11.308514004398059</v>
      </c>
      <c r="AG25" s="10">
        <f t="shared" si="1"/>
        <v>1.287349779877826E-2</v>
      </c>
      <c r="AH25" s="2">
        <f t="shared" si="2"/>
        <v>0.30112037795177488</v>
      </c>
      <c r="AI25" s="1">
        <f t="shared" si="3"/>
        <v>-1.8903034369092018</v>
      </c>
      <c r="AJ25" s="1">
        <f t="shared" si="4"/>
        <v>-0.52125985314700807</v>
      </c>
    </row>
    <row r="26" spans="1:36">
      <c r="A26" t="s">
        <v>49</v>
      </c>
      <c r="B26" t="s">
        <v>5</v>
      </c>
      <c r="C26" s="1">
        <v>6.1484398962328788</v>
      </c>
      <c r="D26" s="2">
        <v>5.5103392721307619E-2</v>
      </c>
      <c r="E26" s="1">
        <v>1.205716428016675</v>
      </c>
      <c r="F26" s="1">
        <v>60.22412080481444</v>
      </c>
      <c r="G26" s="1">
        <v>17.374238190987093</v>
      </c>
      <c r="H26" s="1">
        <v>4.9985837360514704</v>
      </c>
      <c r="I26" s="1">
        <v>1.1822793297983876</v>
      </c>
      <c r="J26" s="1">
        <v>0.19750801760442019</v>
      </c>
      <c r="K26" s="1">
        <v>0.29084395058770568</v>
      </c>
      <c r="L26" s="1">
        <v>3.7485363301866239</v>
      </c>
      <c r="M26" s="1">
        <v>6.0929326084726769</v>
      </c>
      <c r="N26" s="1">
        <f t="shared" si="0"/>
        <v>101.51830268547369</v>
      </c>
      <c r="O26" s="6">
        <v>1.2408096208363188</v>
      </c>
      <c r="P26" s="6">
        <v>9.0405342857869737</v>
      </c>
      <c r="Q26" s="7">
        <v>179.15558616575964</v>
      </c>
      <c r="R26" s="6">
        <v>35.144577769193489</v>
      </c>
      <c r="S26" s="7">
        <v>284.5357592102759</v>
      </c>
      <c r="T26" s="6">
        <v>2.0454395620140549</v>
      </c>
      <c r="U26" s="7">
        <v>30.218270244522657</v>
      </c>
      <c r="V26" s="6">
        <v>5.0885411944095784</v>
      </c>
      <c r="W26" s="7">
        <v>32.668845750285243</v>
      </c>
      <c r="X26" s="7">
        <v>50.523710592588003</v>
      </c>
      <c r="Y26" s="7">
        <v>86.875369287747205</v>
      </c>
      <c r="Z26" s="7">
        <v>148.75036537034674</v>
      </c>
      <c r="AA26" s="7">
        <v>161.25194160881119</v>
      </c>
      <c r="AB26" s="8">
        <v>1.3377213702820863</v>
      </c>
      <c r="AC26" s="7">
        <v>320</v>
      </c>
      <c r="AD26" s="8">
        <v>4.8378605412000004</v>
      </c>
      <c r="AE26" s="1">
        <v>2.4137757322181925</v>
      </c>
      <c r="AG26" s="10">
        <f t="shared" si="1"/>
        <v>1.3392593565876951E-2</v>
      </c>
      <c r="AH26" s="2">
        <f t="shared" si="2"/>
        <v>0.25723838098608742</v>
      </c>
      <c r="AI26" s="1">
        <f t="shared" si="3"/>
        <v>-1.8731353107940347</v>
      </c>
      <c r="AJ26" s="1">
        <f t="shared" si="4"/>
        <v>-0.58966423245508004</v>
      </c>
    </row>
    <row r="27" spans="1:36">
      <c r="A27" t="s">
        <v>50</v>
      </c>
      <c r="B27" t="s">
        <v>5</v>
      </c>
      <c r="C27" s="1">
        <v>7.2885186149324275</v>
      </c>
      <c r="D27" s="2">
        <v>0.1072598062743699</v>
      </c>
      <c r="E27" s="1">
        <v>1.1580632838645422</v>
      </c>
      <c r="F27" s="1">
        <v>57.977555888665833</v>
      </c>
      <c r="G27" s="1">
        <v>16.422895912485309</v>
      </c>
      <c r="H27" s="1">
        <v>4.7206875326055382</v>
      </c>
      <c r="I27" s="1">
        <v>1.5738706393932371</v>
      </c>
      <c r="J27" s="1">
        <v>0.21350999587135305</v>
      </c>
      <c r="K27" s="1">
        <v>0.24773733102352405</v>
      </c>
      <c r="L27" s="1">
        <v>4.1325252516066202</v>
      </c>
      <c r="M27" s="1">
        <v>6.817917122824996</v>
      </c>
      <c r="N27" s="1">
        <f t="shared" si="0"/>
        <v>100.66054137954775</v>
      </c>
      <c r="O27" s="6">
        <v>2.7577912993299409</v>
      </c>
      <c r="P27" s="6">
        <v>19.938661514027078</v>
      </c>
      <c r="Q27" s="7">
        <v>219.58484764445791</v>
      </c>
      <c r="R27" s="6">
        <v>31.632026674037</v>
      </c>
      <c r="S27" s="7">
        <v>302.07977485225439</v>
      </c>
      <c r="T27" s="6">
        <v>9.9873876545237987</v>
      </c>
      <c r="U27" s="7">
        <v>39.412491564656484</v>
      </c>
      <c r="V27" s="6">
        <v>6.5223376224911176</v>
      </c>
      <c r="W27" s="7">
        <v>29.045101104726719</v>
      </c>
      <c r="X27" s="7">
        <v>29.826035383196263</v>
      </c>
      <c r="Y27" s="7">
        <v>40.437617523392241</v>
      </c>
      <c r="Z27" s="7">
        <v>117.98979323389121</v>
      </c>
      <c r="AA27" s="7">
        <v>122.56448944166537</v>
      </c>
      <c r="AB27" s="8">
        <v>1.2287672545615236</v>
      </c>
      <c r="AC27" s="7">
        <v>320</v>
      </c>
      <c r="AD27" s="8">
        <v>5.4427125503999996</v>
      </c>
      <c r="AE27" s="1">
        <v>2.9332963853943728</v>
      </c>
      <c r="AG27" s="10">
        <f t="shared" si="1"/>
        <v>1.7870336862355198E-2</v>
      </c>
      <c r="AH27" s="2">
        <f t="shared" si="2"/>
        <v>0.63033145866661699</v>
      </c>
      <c r="AI27" s="1">
        <f t="shared" si="3"/>
        <v>-1.7478672608081143</v>
      </c>
      <c r="AJ27" s="1">
        <f t="shared" si="4"/>
        <v>-0.20043101750649106</v>
      </c>
    </row>
    <row r="28" spans="1:36">
      <c r="A28" t="s">
        <v>51</v>
      </c>
      <c r="B28" t="s">
        <v>5</v>
      </c>
      <c r="C28" s="1">
        <v>7.5251686860845162</v>
      </c>
      <c r="D28" s="2">
        <v>0.13290894691170782</v>
      </c>
      <c r="E28" s="1">
        <v>1.24228339655524</v>
      </c>
      <c r="F28" s="1">
        <v>42.601522894667468</v>
      </c>
      <c r="G28" s="1">
        <v>17.22204287899924</v>
      </c>
      <c r="H28" s="1">
        <v>6.3645017430414628</v>
      </c>
      <c r="I28" s="1">
        <v>0.41768043943590932</v>
      </c>
      <c r="J28" s="1">
        <v>6.8018794915254352E-2</v>
      </c>
      <c r="K28" s="1">
        <v>3.0564904156587471</v>
      </c>
      <c r="L28" s="1">
        <v>3.7100386954743017</v>
      </c>
      <c r="M28" s="1">
        <v>18.285010677799768</v>
      </c>
      <c r="N28" s="1">
        <f t="shared" si="0"/>
        <v>100.62566756954362</v>
      </c>
      <c r="O28" s="6">
        <v>1.8363757858249341</v>
      </c>
      <c r="P28" s="6">
        <v>11.038468170782412</v>
      </c>
      <c r="Q28" s="7">
        <v>166.75310865991528</v>
      </c>
      <c r="R28" s="6">
        <v>21.025574793269655</v>
      </c>
      <c r="S28" s="7">
        <v>285.31070719474883</v>
      </c>
      <c r="T28" s="6">
        <v>9.2021269491069102</v>
      </c>
      <c r="U28" s="7">
        <v>2.1235531875973277</v>
      </c>
      <c r="V28" s="6">
        <v>4.7306743003404987</v>
      </c>
      <c r="W28" s="7">
        <v>28.29829459951161</v>
      </c>
      <c r="X28" s="7">
        <v>50.367668134236453</v>
      </c>
      <c r="Y28" s="7">
        <v>91.399520906347533</v>
      </c>
      <c r="Z28" s="7">
        <v>149.78465608975432</v>
      </c>
      <c r="AA28" s="7">
        <v>176.7948388845374</v>
      </c>
      <c r="AB28" s="8">
        <v>1.4651263839002187</v>
      </c>
      <c r="AC28" s="7">
        <v>30</v>
      </c>
      <c r="AD28" s="8">
        <v>3.0242600459999998</v>
      </c>
      <c r="AE28" s="1">
        <v>4.453109876287658</v>
      </c>
      <c r="AG28" s="10">
        <f t="shared" si="1"/>
        <v>1.1381482887231379E-2</v>
      </c>
      <c r="AH28" s="2">
        <f t="shared" si="2"/>
        <v>0.52500196923585918</v>
      </c>
      <c r="AI28" s="1">
        <f t="shared" si="3"/>
        <v>-1.9438011502620187</v>
      </c>
      <c r="AJ28" s="1">
        <f t="shared" si="4"/>
        <v>-0.27983906759087501</v>
      </c>
    </row>
    <row r="29" spans="1:36">
      <c r="A29" t="s">
        <v>90</v>
      </c>
      <c r="C29" s="1">
        <f>AVERAGE(C5:C28)</f>
        <v>5.4071145137294616</v>
      </c>
      <c r="D29" s="1">
        <f t="shared" ref="D29:N29" si="5">AVERAGE(D5:D28)</f>
        <v>7.4025374440043173E-2</v>
      </c>
      <c r="E29" s="1">
        <f t="shared" si="5"/>
        <v>1.0831754843357784</v>
      </c>
      <c r="F29" s="1">
        <f t="shared" si="5"/>
        <v>55.510229059811763</v>
      </c>
      <c r="G29" s="1">
        <f t="shared" si="5"/>
        <v>15.479161282487459</v>
      </c>
      <c r="H29" s="1">
        <f t="shared" si="5"/>
        <v>7.1992344366217154</v>
      </c>
      <c r="I29" s="1">
        <f t="shared" si="5"/>
        <v>1.0364313131878056</v>
      </c>
      <c r="J29" s="1">
        <f t="shared" si="5"/>
        <v>0.16641987795671062</v>
      </c>
      <c r="K29" s="1">
        <f t="shared" si="5"/>
        <v>2.2846833521561574</v>
      </c>
      <c r="L29" s="1">
        <f t="shared" si="5"/>
        <v>3.6200023241422059</v>
      </c>
      <c r="M29" s="1">
        <f t="shared" si="5"/>
        <v>8.9830233036743827</v>
      </c>
      <c r="N29" s="1">
        <f t="shared" si="5"/>
        <v>100.84350032254349</v>
      </c>
      <c r="O29" s="1">
        <f>AVERAGE(O5:O28)</f>
        <v>1.649515467739644</v>
      </c>
      <c r="P29" s="3">
        <f t="shared" ref="P29:AJ29" si="6">AVERAGE(P5:P28)</f>
        <v>13.688095361329372</v>
      </c>
      <c r="Q29" s="4">
        <f t="shared" si="6"/>
        <v>172.29332167768581</v>
      </c>
      <c r="R29" s="3">
        <f t="shared" si="6"/>
        <v>26.182894604823598</v>
      </c>
      <c r="S29" s="4">
        <f t="shared" si="6"/>
        <v>359.30540884182722</v>
      </c>
      <c r="T29" s="1">
        <f t="shared" si="6"/>
        <v>4.5596159394138969</v>
      </c>
      <c r="U29" s="4">
        <f t="shared" si="6"/>
        <v>20.125200405600236</v>
      </c>
      <c r="V29" s="1">
        <f t="shared" si="6"/>
        <v>4.8941326958867171</v>
      </c>
      <c r="W29" s="1">
        <f t="shared" si="6"/>
        <v>38.844145037767468</v>
      </c>
      <c r="X29" s="4">
        <f t="shared" si="6"/>
        <v>30.465175263410323</v>
      </c>
      <c r="Y29" s="4">
        <f t="shared" si="6"/>
        <v>35.230085922987797</v>
      </c>
      <c r="Z29" s="1">
        <f t="shared" si="6"/>
        <v>92.073815509797711</v>
      </c>
      <c r="AA29" s="4">
        <f t="shared" si="6"/>
        <v>132.85412291922722</v>
      </c>
      <c r="AB29" s="1">
        <f t="shared" si="6"/>
        <v>1.2498439477954979</v>
      </c>
      <c r="AC29" s="4">
        <f t="shared" si="6"/>
        <v>293.63636363636363</v>
      </c>
      <c r="AD29" s="1">
        <f t="shared" si="6"/>
        <v>3.9209648860695658</v>
      </c>
      <c r="AE29" s="1">
        <f t="shared" si="6"/>
        <v>2.2952900435254029</v>
      </c>
      <c r="AF29" s="1">
        <f t="shared" si="6"/>
        <v>7.5046986647736595</v>
      </c>
      <c r="AG29" s="1">
        <f t="shared" si="6"/>
        <v>1.4179839477067888E-2</v>
      </c>
      <c r="AH29" s="1">
        <f t="shared" si="6"/>
        <v>0.54067343740568186</v>
      </c>
      <c r="AI29" s="1">
        <f t="shared" si="6"/>
        <v>-1.8635132189957551</v>
      </c>
      <c r="AJ29" s="1">
        <f t="shared" si="6"/>
        <v>-0.29387474889697901</v>
      </c>
    </row>
    <row r="30" spans="1:36"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  <c r="P30" s="6"/>
      <c r="Q30" s="7"/>
      <c r="R30" s="6"/>
      <c r="S30" s="7"/>
      <c r="T30" s="6"/>
      <c r="U30" s="7"/>
      <c r="V30" s="6"/>
      <c r="W30" s="7"/>
      <c r="X30" s="7"/>
      <c r="Y30" s="7"/>
      <c r="Z30" s="7"/>
      <c r="AA30" s="7"/>
      <c r="AB30" s="8"/>
      <c r="AC30" s="7"/>
      <c r="AD30" s="8"/>
      <c r="AE30" s="1"/>
      <c r="AG30" s="10"/>
      <c r="AH30" s="2"/>
      <c r="AI30" s="1"/>
      <c r="AJ30" s="1"/>
    </row>
    <row r="31" spans="1:36">
      <c r="A31" s="9" t="s">
        <v>86</v>
      </c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6"/>
      <c r="P31" s="6"/>
      <c r="Q31" s="7"/>
      <c r="R31" s="6"/>
      <c r="S31" s="7"/>
      <c r="T31" s="6"/>
      <c r="U31" s="7"/>
      <c r="V31" s="6"/>
      <c r="W31" s="7"/>
      <c r="X31" s="7"/>
      <c r="Y31" s="7"/>
      <c r="Z31" s="7"/>
      <c r="AA31" s="7"/>
      <c r="AB31" s="8"/>
      <c r="AC31" s="7"/>
      <c r="AD31" s="8"/>
      <c r="AE31" s="1"/>
    </row>
    <row r="32" spans="1:36">
      <c r="A32" s="36" t="s">
        <v>118</v>
      </c>
      <c r="B32" t="s">
        <v>81</v>
      </c>
      <c r="C32" s="1">
        <v>0.64689600000000003</v>
      </c>
      <c r="D32" s="1">
        <v>8.1942211304219664E-2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6">
        <v>0.98007400949116152</v>
      </c>
      <c r="P32" s="6">
        <v>2.1705572895349983</v>
      </c>
      <c r="Q32" s="7">
        <v>22.956313345622174</v>
      </c>
      <c r="R32" s="6">
        <v>11.80899630899175</v>
      </c>
      <c r="S32" s="7">
        <v>184.95075841588769</v>
      </c>
      <c r="T32" s="6">
        <v>2.6698571703759697</v>
      </c>
      <c r="U32" s="7">
        <v>1.9858249153779566</v>
      </c>
      <c r="V32" s="6">
        <v>1.18072786524744</v>
      </c>
      <c r="W32" s="7">
        <v>24.803744328272995</v>
      </c>
      <c r="X32" s="7" t="s">
        <v>3</v>
      </c>
      <c r="Y32" s="7">
        <v>10.232021897593476</v>
      </c>
      <c r="Z32" s="7">
        <v>6.2576652401095032</v>
      </c>
      <c r="AA32" s="7">
        <v>105.70496375097675</v>
      </c>
      <c r="AB32" s="8">
        <v>4.4876068632921685E-2</v>
      </c>
      <c r="AC32" s="7">
        <v>230</v>
      </c>
      <c r="AD32" s="8">
        <v>1.2966574668000002</v>
      </c>
      <c r="AE32" s="1">
        <v>0.98602905076145375</v>
      </c>
    </row>
    <row r="33" spans="1:32">
      <c r="A33" t="s">
        <v>28</v>
      </c>
      <c r="B33" t="s">
        <v>72</v>
      </c>
      <c r="C33" s="1">
        <v>0.43536000000000002</v>
      </c>
      <c r="D33" s="1">
        <v>0.176367548801587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6">
        <v>5.0799941499971434E-2</v>
      </c>
      <c r="P33" s="6">
        <v>0.64902990724219389</v>
      </c>
      <c r="Q33" s="7">
        <v>53.333781264413524</v>
      </c>
      <c r="R33" s="6">
        <v>9.2988180221733092</v>
      </c>
      <c r="S33" s="7">
        <v>493.88553294538042</v>
      </c>
      <c r="T33" s="7" t="s">
        <v>3</v>
      </c>
      <c r="U33" s="7">
        <v>1.0172329971211895</v>
      </c>
      <c r="V33" s="6">
        <v>0.59385721033155259</v>
      </c>
      <c r="W33" s="7">
        <v>4.5580405476525305</v>
      </c>
      <c r="X33" s="7" t="s">
        <v>3</v>
      </c>
      <c r="Y33" s="7" t="s">
        <v>3</v>
      </c>
      <c r="Z33" s="7" t="s">
        <v>3</v>
      </c>
      <c r="AA33" s="7">
        <v>21.534334288659544</v>
      </c>
      <c r="AB33" s="8">
        <v>1.1930640988957651E-2</v>
      </c>
      <c r="AC33" s="7">
        <v>230</v>
      </c>
      <c r="AD33" s="8">
        <v>0.78258103559999992</v>
      </c>
      <c r="AE33" s="1">
        <v>0.57474093374869606</v>
      </c>
    </row>
    <row r="34" spans="1:32">
      <c r="A34" t="s">
        <v>29</v>
      </c>
      <c r="B34" t="s">
        <v>81</v>
      </c>
      <c r="C34" s="1">
        <v>0.23030400000000001</v>
      </c>
      <c r="D34" s="1">
        <v>0.13245262062948368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6">
        <v>1.4484999893997379</v>
      </c>
      <c r="P34" s="6">
        <v>2.3794491946296343</v>
      </c>
      <c r="Q34" s="7">
        <v>29.614238533816312</v>
      </c>
      <c r="R34" s="6">
        <v>10.34208322194028</v>
      </c>
      <c r="S34" s="7">
        <v>254.3447373294436</v>
      </c>
      <c r="T34" s="7" t="s">
        <v>3</v>
      </c>
      <c r="U34" s="7">
        <v>0.58395730006255397</v>
      </c>
      <c r="V34" s="6">
        <v>0.85701746432161319</v>
      </c>
      <c r="W34" s="7">
        <v>2.5996428979006825</v>
      </c>
      <c r="X34" s="7" t="s">
        <v>3</v>
      </c>
      <c r="Y34" s="7" t="s">
        <v>3</v>
      </c>
      <c r="Z34" s="7" t="s">
        <v>3</v>
      </c>
      <c r="AA34" s="7">
        <v>6.6948133663883631</v>
      </c>
      <c r="AB34" s="8">
        <v>4.261313727142918E-2</v>
      </c>
      <c r="AC34" s="7">
        <v>0</v>
      </c>
      <c r="AD34" s="8">
        <v>2.0696831784</v>
      </c>
      <c r="AE34" s="1">
        <v>0.685258061704487</v>
      </c>
    </row>
    <row r="35" spans="1:32">
      <c r="A35" t="s">
        <v>30</v>
      </c>
      <c r="B35" t="s">
        <v>81</v>
      </c>
      <c r="C35" s="1">
        <v>8.1311999999999995E-2</v>
      </c>
      <c r="D35" s="1">
        <v>0.14125693831115066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6">
        <v>1.6724687922559653</v>
      </c>
      <c r="P35" s="6">
        <v>1.9877503245201371</v>
      </c>
      <c r="Q35" s="7">
        <v>21.849005139551831</v>
      </c>
      <c r="R35" s="6">
        <v>10.753666522289755</v>
      </c>
      <c r="S35" s="7">
        <v>212.99557872205014</v>
      </c>
      <c r="T35" s="6">
        <v>1.2438348517935922</v>
      </c>
      <c r="U35" s="7">
        <v>0.70185904557088319</v>
      </c>
      <c r="V35" s="6">
        <v>0.96802606703718452</v>
      </c>
      <c r="W35" s="7">
        <v>3.2487658518007319</v>
      </c>
      <c r="X35" s="7" t="s">
        <v>3</v>
      </c>
      <c r="Y35" s="7" t="s">
        <v>3</v>
      </c>
      <c r="Z35" s="7" t="s">
        <v>3</v>
      </c>
      <c r="AA35" s="7">
        <v>5.5397429215657636</v>
      </c>
      <c r="AB35" s="8">
        <v>1.1593470700139283E-2</v>
      </c>
      <c r="AC35" s="7">
        <v>0</v>
      </c>
      <c r="AD35" s="8">
        <v>1.0606409640000001</v>
      </c>
      <c r="AE35" s="1">
        <v>3.6517109122590417</v>
      </c>
    </row>
    <row r="36" spans="1:32">
      <c r="A36" t="s">
        <v>31</v>
      </c>
      <c r="B36" t="s">
        <v>81</v>
      </c>
      <c r="C36" s="1">
        <v>0.30383999999999994</v>
      </c>
      <c r="D36" s="1">
        <v>0.28450163557025476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6">
        <v>1.080551241850221</v>
      </c>
      <c r="P36" s="6">
        <v>2.5096199896154769</v>
      </c>
      <c r="Q36" s="7">
        <v>26.658288661679379</v>
      </c>
      <c r="R36" s="6">
        <v>11.046992541345666</v>
      </c>
      <c r="S36" s="7">
        <v>227.49048479373624</v>
      </c>
      <c r="T36" s="6">
        <v>0.29855851887376866</v>
      </c>
      <c r="U36" s="7">
        <v>0.64237946543775748</v>
      </c>
      <c r="V36" s="6">
        <v>2.2457894241688652</v>
      </c>
      <c r="W36" s="7">
        <v>10.779852549961497</v>
      </c>
      <c r="X36" s="7" t="s">
        <v>3</v>
      </c>
      <c r="Y36" s="7" t="s">
        <v>3</v>
      </c>
      <c r="Z36" s="7" t="s">
        <v>3</v>
      </c>
      <c r="AA36" s="7">
        <v>5.7347452824404179</v>
      </c>
      <c r="AB36" s="8">
        <v>5.5633097655030793E-2</v>
      </c>
      <c r="AC36" s="7">
        <v>40</v>
      </c>
      <c r="AD36" s="8">
        <v>0.92591089560000006</v>
      </c>
      <c r="AE36" s="1">
        <v>2.5308050666801685</v>
      </c>
    </row>
    <row r="37" spans="1:32">
      <c r="A37" t="s">
        <v>34</v>
      </c>
      <c r="B37" t="s">
        <v>81</v>
      </c>
      <c r="C37" s="1">
        <v>0.53923199999999993</v>
      </c>
      <c r="D37" s="1">
        <v>0.25995038846675161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6">
        <v>1.3053620326871114</v>
      </c>
      <c r="P37" s="6">
        <v>2.5838292384447739</v>
      </c>
      <c r="Q37" s="7">
        <v>30.915482075413099</v>
      </c>
      <c r="R37" s="6">
        <v>11.113588293162044</v>
      </c>
      <c r="S37" s="7">
        <v>237.4139682660356</v>
      </c>
      <c r="T37" s="7" t="s">
        <v>3</v>
      </c>
      <c r="U37" s="7">
        <v>1.0106241548841757</v>
      </c>
      <c r="V37" s="6">
        <v>1.1877144206631052</v>
      </c>
      <c r="W37" s="7">
        <v>11.618040441890686</v>
      </c>
      <c r="X37" s="7" t="s">
        <v>3</v>
      </c>
      <c r="Y37" s="7" t="s">
        <v>3</v>
      </c>
      <c r="Z37" s="7" t="s">
        <v>3</v>
      </c>
      <c r="AA37" s="7">
        <v>11.033452254423526</v>
      </c>
      <c r="AB37" s="8">
        <v>9.4978276742528095E-2</v>
      </c>
      <c r="AC37" s="7">
        <v>40</v>
      </c>
      <c r="AD37" s="8">
        <v>0.37839083039999999</v>
      </c>
      <c r="AE37" s="1">
        <v>1.451615419270756</v>
      </c>
    </row>
    <row r="38" spans="1:32">
      <c r="A38" t="s">
        <v>87</v>
      </c>
      <c r="B38" t="s">
        <v>81</v>
      </c>
      <c r="C38" s="1">
        <v>0.47539199999999998</v>
      </c>
      <c r="D38" s="1">
        <v>5.7499563713970582E-4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6">
        <v>0.95453370741106536</v>
      </c>
      <c r="P38" s="6">
        <v>2.7226156005087643</v>
      </c>
      <c r="Q38" s="7">
        <v>11.340055945980563</v>
      </c>
      <c r="R38" s="6">
        <v>11.787634444820275</v>
      </c>
      <c r="S38" s="7">
        <v>99.375786211343936</v>
      </c>
      <c r="T38" s="7" t="s">
        <v>3</v>
      </c>
      <c r="U38" s="7">
        <v>0.20408104827899126</v>
      </c>
      <c r="V38" s="7" t="s">
        <v>3</v>
      </c>
      <c r="W38" s="7">
        <v>4.6226377348124865</v>
      </c>
      <c r="X38" s="7" t="s">
        <v>3</v>
      </c>
      <c r="Y38" s="7" t="s">
        <v>3</v>
      </c>
      <c r="Z38" s="7" t="s">
        <v>3</v>
      </c>
      <c r="AA38" s="7">
        <v>7.5388935344838242</v>
      </c>
      <c r="AB38" s="8">
        <v>6.3277785549585713E-2</v>
      </c>
      <c r="AC38" s="7">
        <v>0</v>
      </c>
      <c r="AD38" s="8">
        <v>1.5699397332</v>
      </c>
      <c r="AE38" s="1">
        <v>20.935095780696201</v>
      </c>
    </row>
    <row r="39" spans="1:32">
      <c r="A39" t="s">
        <v>52</v>
      </c>
      <c r="B39" t="s">
        <v>81</v>
      </c>
      <c r="C39" s="1">
        <v>3.4175999999999998E-2</v>
      </c>
      <c r="D39" s="1">
        <v>0.2669123929771447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6">
        <v>1.3612139020710576</v>
      </c>
      <c r="P39" s="6">
        <v>2.0390910553483299</v>
      </c>
      <c r="Q39" s="7">
        <v>18.614664221255968</v>
      </c>
      <c r="R39" s="6">
        <v>10.41000910865097</v>
      </c>
      <c r="S39" s="7">
        <v>198.53520601384324</v>
      </c>
      <c r="T39" s="6">
        <v>0.3319436567670016</v>
      </c>
      <c r="U39" s="7">
        <v>2.9607613221822565E-2</v>
      </c>
      <c r="V39" s="6">
        <v>0.87720084663353526</v>
      </c>
      <c r="W39" s="7" t="s">
        <v>3</v>
      </c>
      <c r="X39" s="7" t="s">
        <v>3</v>
      </c>
      <c r="Y39" s="7" t="s">
        <v>3</v>
      </c>
      <c r="Z39" s="7" t="s">
        <v>3</v>
      </c>
      <c r="AA39" s="7">
        <v>3.8015117507892908</v>
      </c>
      <c r="AB39" s="8">
        <v>5.9329002744001368E-3</v>
      </c>
      <c r="AC39" s="7">
        <v>10</v>
      </c>
      <c r="AD39" s="8" t="s">
        <v>3</v>
      </c>
      <c r="AE39" s="1">
        <v>0.55060825309490535</v>
      </c>
    </row>
    <row r="40" spans="1:32">
      <c r="A40" t="s">
        <v>53</v>
      </c>
      <c r="B40" t="s">
        <v>81</v>
      </c>
      <c r="C40" s="1"/>
      <c r="D40" s="2">
        <v>0.10564773513202592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6">
        <v>1.4316602297864878</v>
      </c>
      <c r="P40" s="6">
        <v>9.8172132419967522</v>
      </c>
      <c r="Q40" s="7">
        <v>168.11378399788308</v>
      </c>
      <c r="R40" s="6">
        <v>27.582598603808783</v>
      </c>
      <c r="S40" s="7">
        <v>297.67221011631517</v>
      </c>
      <c r="T40" s="6">
        <v>5.3886752599266829</v>
      </c>
      <c r="U40" s="7">
        <v>14.646780519359831</v>
      </c>
      <c r="V40" s="6">
        <v>5.7258703051052713</v>
      </c>
      <c r="W40" s="7">
        <v>24.439794322566904</v>
      </c>
      <c r="X40" s="7">
        <v>43.527241671933993</v>
      </c>
      <c r="Y40" s="7">
        <v>56.929794288440299</v>
      </c>
      <c r="Z40" s="7">
        <v>142.02747569419734</v>
      </c>
      <c r="AA40" s="7">
        <v>176.61604855550019</v>
      </c>
      <c r="AB40" s="8">
        <v>1.3378464611152903</v>
      </c>
      <c r="AC40" s="7">
        <v>170</v>
      </c>
      <c r="AD40" s="8">
        <v>3.6367563143999999</v>
      </c>
      <c r="AE40" s="1">
        <v>3.5406170368654717</v>
      </c>
      <c r="AF40" s="1">
        <v>9.9888074523994437</v>
      </c>
    </row>
    <row r="41" spans="1:32">
      <c r="A41" t="s">
        <v>54</v>
      </c>
      <c r="B41" t="s">
        <v>72</v>
      </c>
      <c r="C41" s="1"/>
      <c r="D41" s="2">
        <v>0.22270259732404149</v>
      </c>
      <c r="E41" s="1">
        <v>1.4773852855541969</v>
      </c>
      <c r="F41" s="1"/>
      <c r="G41" s="1"/>
      <c r="H41" s="1"/>
      <c r="I41" s="1"/>
      <c r="J41" s="1"/>
      <c r="K41" s="1"/>
      <c r="L41" s="1"/>
      <c r="M41" s="1"/>
      <c r="N41" s="1"/>
      <c r="O41" s="6">
        <v>2.0606252513413827</v>
      </c>
      <c r="P41" s="6">
        <v>10.107528718930819</v>
      </c>
      <c r="Q41" s="7">
        <v>161.21656762956354</v>
      </c>
      <c r="R41" s="6">
        <v>28.557686599698744</v>
      </c>
      <c r="S41" s="7">
        <v>277.45888083632309</v>
      </c>
      <c r="T41" s="6">
        <v>7.4623277814167928</v>
      </c>
      <c r="U41" s="7">
        <v>2.4132848312680197</v>
      </c>
      <c r="V41" s="6">
        <v>5.6924900958970923</v>
      </c>
      <c r="W41" s="7">
        <v>72.306310008094556</v>
      </c>
      <c r="X41" s="7">
        <v>26.055574677592894</v>
      </c>
      <c r="Y41" s="7">
        <v>43.507577550299608</v>
      </c>
      <c r="Z41" s="7">
        <v>147.30427371636017</v>
      </c>
      <c r="AA41" s="7">
        <v>181.85497542335753</v>
      </c>
      <c r="AB41" s="8">
        <v>1.4773852855541969</v>
      </c>
      <c r="AC41" s="7">
        <v>30</v>
      </c>
      <c r="AD41" s="8">
        <v>5.2238956308000004</v>
      </c>
      <c r="AE41" s="1">
        <v>1.2689488666957036</v>
      </c>
    </row>
    <row r="42" spans="1:32">
      <c r="A42" t="s">
        <v>55</v>
      </c>
      <c r="B42" t="s">
        <v>72</v>
      </c>
      <c r="C42" s="1"/>
      <c r="D42" s="2">
        <v>6.7194511645148322E-2</v>
      </c>
      <c r="E42" s="1">
        <v>1.0899789751218403</v>
      </c>
      <c r="F42" s="1"/>
      <c r="G42" s="1"/>
      <c r="H42" s="1"/>
      <c r="I42" s="1"/>
      <c r="J42" s="1"/>
      <c r="K42" s="1"/>
      <c r="L42" s="1"/>
      <c r="M42" s="1"/>
      <c r="N42" s="1"/>
      <c r="O42" s="6">
        <v>1.4341861937284752</v>
      </c>
      <c r="P42" s="6">
        <v>9.9984625536565748</v>
      </c>
      <c r="Q42" s="7">
        <v>160.93504859412192</v>
      </c>
      <c r="R42" s="6">
        <v>27.01396058186501</v>
      </c>
      <c r="S42" s="7">
        <v>321.21740870179468</v>
      </c>
      <c r="T42" s="6">
        <v>5.2476104625464028</v>
      </c>
      <c r="U42" s="7">
        <v>1.8404303861636493</v>
      </c>
      <c r="V42" s="6">
        <v>3.6795858522504044</v>
      </c>
      <c r="W42" s="7">
        <v>50.853741706388078</v>
      </c>
      <c r="X42" s="7">
        <v>58.218978348468553</v>
      </c>
      <c r="Y42" s="7">
        <v>34.864633762635208</v>
      </c>
      <c r="Z42" s="7">
        <v>90.351246787499306</v>
      </c>
      <c r="AA42" s="7">
        <v>140.23788790093363</v>
      </c>
      <c r="AB42" s="8">
        <v>1.0899789751218403</v>
      </c>
      <c r="AC42" s="7">
        <v>40</v>
      </c>
      <c r="AD42" s="8">
        <v>3.2124999287999998</v>
      </c>
      <c r="AE42" s="1">
        <v>5.0623343542523962</v>
      </c>
    </row>
    <row r="43" spans="1:32">
      <c r="A43" t="s">
        <v>56</v>
      </c>
      <c r="B43" t="s">
        <v>72</v>
      </c>
      <c r="C43" s="1"/>
      <c r="D43" s="2">
        <v>6.7213563381196863E-3</v>
      </c>
      <c r="E43" s="1">
        <v>0.1160467659632216</v>
      </c>
      <c r="F43" s="1"/>
      <c r="G43" s="1"/>
      <c r="H43" s="1"/>
      <c r="I43" s="1"/>
      <c r="J43" s="1"/>
      <c r="K43" s="1"/>
      <c r="L43" s="1"/>
      <c r="M43" s="1"/>
      <c r="N43" s="1"/>
      <c r="O43" s="6">
        <v>15.939393799261754</v>
      </c>
      <c r="P43" s="6">
        <v>4.9230418534877121</v>
      </c>
      <c r="Q43" s="7">
        <v>24.130873321270236</v>
      </c>
      <c r="R43" s="6">
        <v>16.548085414814338</v>
      </c>
      <c r="S43" s="7">
        <v>78.536697873526123</v>
      </c>
      <c r="T43" s="6">
        <v>22.861901495430654</v>
      </c>
      <c r="U43" s="7">
        <v>8.4672486740622919</v>
      </c>
      <c r="V43" s="6">
        <v>2.1611744752458071</v>
      </c>
      <c r="W43" s="7">
        <v>71.709179912152521</v>
      </c>
      <c r="X43" s="7">
        <v>19.247374375167389</v>
      </c>
      <c r="Y43" s="7">
        <v>63.231291185776449</v>
      </c>
      <c r="Z43" s="7">
        <v>49.93729460323955</v>
      </c>
      <c r="AA43" s="7">
        <v>122.67835007773668</v>
      </c>
      <c r="AB43" s="8">
        <v>0.1160467659632216</v>
      </c>
      <c r="AC43" s="7">
        <v>520</v>
      </c>
      <c r="AD43" s="8">
        <v>2.4471184764</v>
      </c>
      <c r="AE43" s="1">
        <v>0.73246175976737993</v>
      </c>
    </row>
    <row r="44" spans="1:32">
      <c r="A44" t="s">
        <v>57</v>
      </c>
      <c r="B44" t="s">
        <v>72</v>
      </c>
      <c r="C44" s="1"/>
      <c r="D44" s="2">
        <v>9.6059919915224262E-3</v>
      </c>
      <c r="E44" s="1">
        <v>3.6707905003672929E-2</v>
      </c>
      <c r="F44" s="1"/>
      <c r="G44" s="1"/>
      <c r="H44" s="1"/>
      <c r="I44" s="1"/>
      <c r="J44" s="1"/>
      <c r="K44" s="1"/>
      <c r="L44" s="1"/>
      <c r="M44" s="1"/>
      <c r="N44" s="1"/>
      <c r="O44" s="6">
        <v>9.8212284691077372</v>
      </c>
      <c r="P44" s="6">
        <v>6.4826100846562849</v>
      </c>
      <c r="Q44" s="7">
        <v>16.603367112489781</v>
      </c>
      <c r="R44" s="6">
        <v>14.951887606944485</v>
      </c>
      <c r="S44" s="7">
        <v>81.003002809990676</v>
      </c>
      <c r="T44" s="6">
        <v>12.34316977077447</v>
      </c>
      <c r="U44" s="7">
        <v>1.5501700351139958</v>
      </c>
      <c r="V44" s="6">
        <v>2.3420486321180318</v>
      </c>
      <c r="W44" s="7">
        <v>25.411903212266729</v>
      </c>
      <c r="X44" s="7">
        <v>5.6615038165155838</v>
      </c>
      <c r="Y44" s="7">
        <v>29.702678814344985</v>
      </c>
      <c r="Z44" s="7">
        <v>24.415213425265073</v>
      </c>
      <c r="AA44" s="7">
        <v>43.505938099579666</v>
      </c>
      <c r="AB44" s="8">
        <v>3.6707905003672929E-2</v>
      </c>
      <c r="AC44" s="7">
        <v>20</v>
      </c>
      <c r="AD44" s="8">
        <v>0.72238249440000002</v>
      </c>
      <c r="AE44" s="1">
        <v>0.62500755267047425</v>
      </c>
    </row>
    <row r="45" spans="1:32">
      <c r="A45" t="s">
        <v>58</v>
      </c>
      <c r="B45" t="s">
        <v>72</v>
      </c>
      <c r="C45" s="1"/>
      <c r="D45" s="2">
        <v>0.15240131039756644</v>
      </c>
      <c r="E45" s="1">
        <v>4.2311974331205884E-2</v>
      </c>
      <c r="F45" s="1"/>
      <c r="G45" s="1"/>
      <c r="H45" s="1"/>
      <c r="I45" s="1"/>
      <c r="J45" s="1"/>
      <c r="K45" s="1"/>
      <c r="L45" s="1"/>
      <c r="M45" s="1"/>
      <c r="N45" s="1"/>
      <c r="O45" s="6">
        <v>4.937417518604958</v>
      </c>
      <c r="P45" s="6">
        <v>2.6633605852176077</v>
      </c>
      <c r="Q45" s="7">
        <v>24.754907183165809</v>
      </c>
      <c r="R45" s="6">
        <v>27.216305474472215</v>
      </c>
      <c r="S45" s="7">
        <v>150.38844143809453</v>
      </c>
      <c r="T45" s="6">
        <v>16.941882165371585</v>
      </c>
      <c r="U45" s="7">
        <v>3.2034380091254095</v>
      </c>
      <c r="V45" s="6">
        <v>1.3942059473927693</v>
      </c>
      <c r="W45" s="7">
        <v>31.52972949865967</v>
      </c>
      <c r="X45" s="7">
        <v>2.4321033741094631</v>
      </c>
      <c r="Y45" s="7">
        <v>19.57152725740416</v>
      </c>
      <c r="Z45" s="7">
        <v>2.8962204020348139</v>
      </c>
      <c r="AA45" s="7">
        <v>43.298139682771172</v>
      </c>
      <c r="AB45" s="8">
        <v>4.2311974331205884E-2</v>
      </c>
      <c r="AC45" s="7">
        <v>1460</v>
      </c>
      <c r="AD45" s="8">
        <v>1.0300639272000001</v>
      </c>
      <c r="AE45" s="1">
        <v>0.69371329113212266</v>
      </c>
    </row>
    <row r="46" spans="1:32">
      <c r="A46" t="s">
        <v>59</v>
      </c>
      <c r="B46" t="s">
        <v>72</v>
      </c>
      <c r="C46" s="1"/>
      <c r="D46" s="2">
        <v>2.8470853565764211E-2</v>
      </c>
      <c r="E46" s="1">
        <v>7.0019593885861042E-2</v>
      </c>
      <c r="F46" s="1"/>
      <c r="G46" s="1"/>
      <c r="H46" s="1"/>
      <c r="I46" s="1"/>
      <c r="J46" s="1"/>
      <c r="K46" s="1"/>
      <c r="L46" s="1"/>
      <c r="M46" s="1"/>
      <c r="N46" s="1"/>
      <c r="O46" s="6">
        <v>7.1846834389931971</v>
      </c>
      <c r="P46" s="6">
        <v>4.7153767045858199</v>
      </c>
      <c r="Q46" s="7">
        <v>24.407700372787822</v>
      </c>
      <c r="R46" s="6">
        <v>13.576698175960674</v>
      </c>
      <c r="S46" s="7">
        <v>146.87509455021575</v>
      </c>
      <c r="T46" s="6">
        <v>20.153457385729286</v>
      </c>
      <c r="U46" s="7">
        <v>3.8992169198382398</v>
      </c>
      <c r="V46" s="6">
        <v>5.3454911769190483</v>
      </c>
      <c r="W46" s="7">
        <v>48.67634383675248</v>
      </c>
      <c r="X46" s="7">
        <v>14.13867997783165</v>
      </c>
      <c r="Y46" s="7">
        <v>32.30775108094506</v>
      </c>
      <c r="Z46" s="7">
        <v>16.437767413537976</v>
      </c>
      <c r="AA46" s="7">
        <v>66.140380863149502</v>
      </c>
      <c r="AB46" s="8">
        <v>7.0019593885861042E-2</v>
      </c>
      <c r="AC46" s="7">
        <v>1050</v>
      </c>
      <c r="AD46" s="8">
        <v>0.12995240640000003</v>
      </c>
      <c r="AE46" s="1">
        <v>0.65963479689597004</v>
      </c>
      <c r="AF46" s="1">
        <v>1.6202785599787539</v>
      </c>
    </row>
    <row r="47" spans="1:32">
      <c r="A47" t="s">
        <v>60</v>
      </c>
      <c r="B47" t="s">
        <v>72</v>
      </c>
      <c r="C47" s="1"/>
      <c r="D47" s="2">
        <v>1.2482752992975226E-3</v>
      </c>
      <c r="E47" s="1">
        <v>2.7476201513228004E-2</v>
      </c>
      <c r="F47" s="1"/>
      <c r="G47" s="1"/>
      <c r="H47" s="1"/>
      <c r="I47" s="1"/>
      <c r="J47" s="1"/>
      <c r="K47" s="1"/>
      <c r="L47" s="1"/>
      <c r="M47" s="1"/>
      <c r="N47" s="1"/>
      <c r="O47" s="6">
        <v>7.9188969581309063</v>
      </c>
      <c r="P47" s="6">
        <v>13.321897580635364</v>
      </c>
      <c r="Q47" s="7">
        <v>20.959092188628066</v>
      </c>
      <c r="R47" s="6">
        <v>15.802235911243317</v>
      </c>
      <c r="S47" s="7">
        <v>104.66284206580248</v>
      </c>
      <c r="T47" s="6">
        <v>7.2836457047351058</v>
      </c>
      <c r="U47" s="7">
        <v>1.4198436662000804</v>
      </c>
      <c r="V47" s="6">
        <v>1.5789615239403636</v>
      </c>
      <c r="W47" s="7">
        <v>4.5737959591549586</v>
      </c>
      <c r="X47" s="7">
        <v>4.8253197733925717</v>
      </c>
      <c r="Y47" s="7">
        <v>12.70309406701031</v>
      </c>
      <c r="Z47" s="7">
        <v>24.376906361583316</v>
      </c>
      <c r="AA47" s="6" t="s">
        <v>3</v>
      </c>
      <c r="AB47" s="8">
        <v>2.7476201513228004E-2</v>
      </c>
      <c r="AC47" s="7">
        <v>120</v>
      </c>
      <c r="AD47" s="8">
        <v>1.8136004952</v>
      </c>
      <c r="AE47" s="1">
        <v>0.54703913836829943</v>
      </c>
    </row>
    <row r="48" spans="1:32">
      <c r="A48" t="s">
        <v>61</v>
      </c>
      <c r="B48" t="s">
        <v>72</v>
      </c>
      <c r="C48" s="1"/>
      <c r="D48" s="2">
        <v>1.1815446855621518E-3</v>
      </c>
      <c r="E48" s="1">
        <v>4.9504697240427879E-2</v>
      </c>
      <c r="F48" s="1"/>
      <c r="G48" s="1"/>
      <c r="H48" s="1"/>
      <c r="I48" s="1"/>
      <c r="J48" s="1"/>
      <c r="K48" s="1"/>
      <c r="L48" s="1"/>
      <c r="M48" s="1"/>
      <c r="N48" s="1"/>
      <c r="O48" s="6">
        <v>7.6211138756365981</v>
      </c>
      <c r="P48" s="6">
        <v>6.1441188220406566</v>
      </c>
      <c r="Q48" s="7">
        <v>9.7979572296170616</v>
      </c>
      <c r="R48" s="6">
        <v>14.661238253934801</v>
      </c>
      <c r="S48" s="7">
        <v>73.968437121404349</v>
      </c>
      <c r="T48" s="6">
        <v>17.698929911312419</v>
      </c>
      <c r="U48" s="7">
        <v>3.8542767926265453</v>
      </c>
      <c r="V48" s="6">
        <v>2.057928711880975</v>
      </c>
      <c r="W48" s="7">
        <v>40.09279565022949</v>
      </c>
      <c r="X48" s="7">
        <v>11.424898093456761</v>
      </c>
      <c r="Y48" s="7">
        <v>35.672517980242418</v>
      </c>
      <c r="Z48" s="7">
        <v>21.704988669780356</v>
      </c>
      <c r="AA48" s="7">
        <v>40.289768188419806</v>
      </c>
      <c r="AB48" s="8">
        <v>4.9504697240427879E-2</v>
      </c>
      <c r="AC48" s="7">
        <v>370</v>
      </c>
      <c r="AD48" s="8">
        <v>0.7434042072</v>
      </c>
      <c r="AE48" s="1">
        <v>0.59322484920606378</v>
      </c>
      <c r="AF48" s="1">
        <v>1.9917755686339165</v>
      </c>
    </row>
    <row r="49" spans="1:32">
      <c r="A49" t="s">
        <v>62</v>
      </c>
      <c r="B49" t="s">
        <v>72</v>
      </c>
      <c r="C49" s="1"/>
      <c r="D49" s="2">
        <v>0.11795894800994121</v>
      </c>
      <c r="E49" s="1">
        <v>3.2767543757751316E-2</v>
      </c>
      <c r="F49" s="1"/>
      <c r="G49" s="1"/>
      <c r="H49" s="1"/>
      <c r="I49" s="1"/>
      <c r="J49" s="1"/>
      <c r="K49" s="1"/>
      <c r="L49" s="1"/>
      <c r="M49" s="1"/>
      <c r="N49" s="1"/>
      <c r="O49" s="6">
        <v>7.0117952402971619</v>
      </c>
      <c r="P49" s="6">
        <v>4.4174200746169312</v>
      </c>
      <c r="Q49" s="7">
        <v>90.533393808739959</v>
      </c>
      <c r="R49" s="6">
        <v>36.996389613901542</v>
      </c>
      <c r="S49" s="7">
        <v>149.80193929980086</v>
      </c>
      <c r="T49" s="6">
        <v>4.4764562368675413</v>
      </c>
      <c r="U49" s="7">
        <v>2.0923594522386217</v>
      </c>
      <c r="V49" s="6">
        <v>1.5789615239403636</v>
      </c>
      <c r="W49" s="7">
        <v>28.849734002096604</v>
      </c>
      <c r="X49" s="6" t="s">
        <v>3</v>
      </c>
      <c r="Y49" s="7">
        <v>9.7663640689715105</v>
      </c>
      <c r="Z49" s="7">
        <v>0.86594602690139055</v>
      </c>
      <c r="AA49" s="7">
        <v>46.601031681002738</v>
      </c>
      <c r="AB49" s="8">
        <v>3.2767543757751316E-2</v>
      </c>
      <c r="AC49" s="7">
        <v>120</v>
      </c>
      <c r="AD49" s="8">
        <v>1.1437722828000001</v>
      </c>
      <c r="AE49" s="1">
        <v>0.66410318966633641</v>
      </c>
    </row>
    <row r="50" spans="1:32">
      <c r="A50" t="s">
        <v>63</v>
      </c>
      <c r="B50" t="s">
        <v>72</v>
      </c>
      <c r="C50" s="1"/>
      <c r="D50" s="2">
        <v>7.1887898144536153E-2</v>
      </c>
      <c r="E50" s="1">
        <v>2.9890454594062518E-2</v>
      </c>
      <c r="F50" s="1"/>
      <c r="G50" s="1"/>
      <c r="H50" s="1"/>
      <c r="I50" s="1"/>
      <c r="J50" s="1"/>
      <c r="K50" s="1"/>
      <c r="L50" s="1"/>
      <c r="M50" s="1"/>
      <c r="N50" s="1"/>
      <c r="O50" s="6">
        <v>4.1420195395391071</v>
      </c>
      <c r="P50" s="6">
        <v>1.931196420976621</v>
      </c>
      <c r="Q50" s="7">
        <v>23.585039191441776</v>
      </c>
      <c r="R50" s="6">
        <v>10.902118448606943</v>
      </c>
      <c r="S50" s="7">
        <v>209.53056805911706</v>
      </c>
      <c r="T50" s="6">
        <v>10.161367571292811</v>
      </c>
      <c r="U50" s="7">
        <v>1.6207524702053051</v>
      </c>
      <c r="V50" s="6">
        <v>0.55193787783756065</v>
      </c>
      <c r="W50" s="7">
        <v>19.368127359935205</v>
      </c>
      <c r="X50" s="6" t="s">
        <v>3</v>
      </c>
      <c r="Y50" s="7">
        <v>7.1527877579755792</v>
      </c>
      <c r="Z50" s="6" t="s">
        <v>3</v>
      </c>
      <c r="AA50" s="7">
        <v>29.838826811170989</v>
      </c>
      <c r="AB50" s="8">
        <v>2.9890454594062518E-2</v>
      </c>
      <c r="AC50" s="7">
        <v>1150</v>
      </c>
      <c r="AD50" s="8">
        <v>0.39654594600000004</v>
      </c>
      <c r="AE50" s="1">
        <v>0.75786104498840978</v>
      </c>
      <c r="AF50" s="1">
        <v>3.0309527670861551</v>
      </c>
    </row>
    <row r="51" spans="1:32">
      <c r="A51" t="s">
        <v>64</v>
      </c>
      <c r="B51" t="s">
        <v>72</v>
      </c>
      <c r="C51" s="1"/>
      <c r="D51" s="2">
        <v>0.11949258141333306</v>
      </c>
      <c r="E51" s="1">
        <v>1.6762171649317335E-2</v>
      </c>
      <c r="F51" s="1"/>
      <c r="G51" s="1"/>
      <c r="H51" s="1"/>
      <c r="I51" s="1"/>
      <c r="J51" s="1"/>
      <c r="K51" s="1"/>
      <c r="L51" s="1"/>
      <c r="M51" s="1"/>
      <c r="N51" s="1"/>
      <c r="O51" s="6">
        <v>2.2801034516340768</v>
      </c>
      <c r="P51" s="6">
        <v>1.9233670722954117</v>
      </c>
      <c r="Q51" s="7">
        <v>14.860920682570331</v>
      </c>
      <c r="R51" s="6">
        <v>16.936392298179083</v>
      </c>
      <c r="S51" s="7">
        <v>139.552693493878</v>
      </c>
      <c r="T51" s="6">
        <v>8.5109094419435394</v>
      </c>
      <c r="U51" s="7">
        <v>0.59532450871021803</v>
      </c>
      <c r="V51" s="6">
        <v>0.54805645816219106</v>
      </c>
      <c r="W51" s="7">
        <v>19.732077365641299</v>
      </c>
      <c r="X51" s="6" t="s">
        <v>3</v>
      </c>
      <c r="Y51" s="7">
        <v>2.2799703191447742</v>
      </c>
      <c r="Z51" s="6" t="s">
        <v>3</v>
      </c>
      <c r="AA51" s="7">
        <v>31.140945773644212</v>
      </c>
      <c r="AB51" s="8">
        <v>1.6762171649317335E-2</v>
      </c>
      <c r="AC51" s="7">
        <v>150</v>
      </c>
      <c r="AD51" s="8">
        <v>0.48349939440000006</v>
      </c>
      <c r="AE51" s="1">
        <v>0.72379374973163157</v>
      </c>
    </row>
    <row r="52" spans="1:32">
      <c r="A52" t="s">
        <v>65</v>
      </c>
      <c r="B52" t="s">
        <v>72</v>
      </c>
      <c r="C52" s="1"/>
      <c r="D52" s="2">
        <v>0.10523213218683194</v>
      </c>
      <c r="E52" s="1">
        <v>3.149787180073213E-2</v>
      </c>
      <c r="F52" s="1"/>
      <c r="G52" s="1"/>
      <c r="H52" s="1"/>
      <c r="I52" s="1"/>
      <c r="J52" s="1"/>
      <c r="K52" s="1"/>
      <c r="L52" s="1"/>
      <c r="M52" s="1"/>
      <c r="N52" s="1"/>
      <c r="O52" s="6">
        <v>5.6808929055299542</v>
      </c>
      <c r="P52" s="6">
        <v>1.6203701315019439</v>
      </c>
      <c r="Q52" s="7">
        <v>32.126013927812039</v>
      </c>
      <c r="R52" s="6">
        <v>11.661574335426634</v>
      </c>
      <c r="S52" s="7">
        <v>270.95982244707153</v>
      </c>
      <c r="T52" s="6">
        <v>7.6974357770505923</v>
      </c>
      <c r="U52" s="7">
        <v>1.5385384727768514</v>
      </c>
      <c r="V52" s="6">
        <v>1.9329469983340732</v>
      </c>
      <c r="W52" s="7">
        <v>21.687323933092664</v>
      </c>
      <c r="X52" s="6" t="s">
        <v>3</v>
      </c>
      <c r="Y52" s="7">
        <v>3.8333757621228339</v>
      </c>
      <c r="Z52" s="6" t="s">
        <v>3</v>
      </c>
      <c r="AA52" s="7">
        <v>28.259280469550887</v>
      </c>
      <c r="AB52" s="8">
        <v>3.149787180073213E-2</v>
      </c>
      <c r="AC52" s="7">
        <v>3490</v>
      </c>
      <c r="AD52" s="8">
        <v>0.45292235760000005</v>
      </c>
      <c r="AE52" s="1">
        <v>0.83719461487631808</v>
      </c>
    </row>
    <row r="53" spans="1:32">
      <c r="A53" t="s">
        <v>66</v>
      </c>
      <c r="B53" t="s">
        <v>72</v>
      </c>
      <c r="C53" s="1"/>
      <c r="D53" s="2">
        <v>0.15068036299070683</v>
      </c>
      <c r="E53" s="1">
        <v>4.0004048458594663E-2</v>
      </c>
      <c r="F53" s="1"/>
      <c r="G53" s="1"/>
      <c r="H53" s="1"/>
      <c r="I53" s="1"/>
      <c r="J53" s="1"/>
      <c r="K53" s="1"/>
      <c r="L53" s="1"/>
      <c r="M53" s="1"/>
      <c r="N53" s="1"/>
      <c r="O53" s="6">
        <v>4.2565299049092085</v>
      </c>
      <c r="P53" s="6">
        <v>3.0626494792628067</v>
      </c>
      <c r="Q53" s="7">
        <v>24.413956351353189</v>
      </c>
      <c r="R53" s="6">
        <v>27.670862045466762</v>
      </c>
      <c r="S53" s="7">
        <v>152.71506820740137</v>
      </c>
      <c r="T53" s="6">
        <v>21.234954165644762</v>
      </c>
      <c r="U53" s="7">
        <v>2.6572832866585752</v>
      </c>
      <c r="V53" s="6">
        <v>0.58376551917559161</v>
      </c>
      <c r="W53" s="7">
        <v>31.064944859338038</v>
      </c>
      <c r="X53" s="6" t="s">
        <v>3</v>
      </c>
      <c r="Y53" s="7">
        <v>16.419361468003437</v>
      </c>
      <c r="Z53" s="7">
        <v>6.5066611540409625</v>
      </c>
      <c r="AA53" s="7">
        <v>45.067389979883629</v>
      </c>
      <c r="AB53" s="8">
        <v>4.0004048458594663E-2</v>
      </c>
      <c r="AC53" s="7">
        <v>1470</v>
      </c>
      <c r="AD53" s="8">
        <v>1.151416542</v>
      </c>
      <c r="AE53" s="1">
        <v>0.66776525592174951</v>
      </c>
    </row>
    <row r="54" spans="1:32">
      <c r="A54" s="36" t="s">
        <v>119</v>
      </c>
      <c r="B54" t="s">
        <v>81</v>
      </c>
      <c r="C54" s="1"/>
      <c r="D54" s="2">
        <v>0.21950655213987369</v>
      </c>
      <c r="E54" s="1">
        <v>5.1118368988757677E-2</v>
      </c>
      <c r="F54" s="1"/>
      <c r="G54" s="1"/>
      <c r="H54" s="1"/>
      <c r="I54" s="1"/>
      <c r="J54" s="1"/>
      <c r="K54" s="1"/>
      <c r="L54" s="1"/>
      <c r="M54" s="1"/>
      <c r="N54" s="1"/>
      <c r="O54" s="6">
        <v>0.5425209222068772</v>
      </c>
      <c r="P54" s="6">
        <v>1.510965282694025</v>
      </c>
      <c r="Q54" s="7">
        <v>25.24600150054729</v>
      </c>
      <c r="R54" s="6">
        <v>19.836835696978977</v>
      </c>
      <c r="S54" s="7">
        <v>198.46072737284308</v>
      </c>
      <c r="T54" s="6">
        <v>3.8933884076957179</v>
      </c>
      <c r="U54" s="7">
        <v>1.5395958875347735</v>
      </c>
      <c r="V54" s="6">
        <v>2.0687966869720102</v>
      </c>
      <c r="W54" s="7">
        <v>16.114634884683745</v>
      </c>
      <c r="X54" s="6" t="s">
        <v>3</v>
      </c>
      <c r="Y54" s="6" t="s">
        <v>3</v>
      </c>
      <c r="Z54" s="7">
        <v>0.69356424033345832</v>
      </c>
      <c r="AA54" s="7">
        <v>35.926993012392032</v>
      </c>
      <c r="AB54" s="8">
        <v>5.1118368988757677E-2</v>
      </c>
      <c r="AC54" s="7">
        <v>1490</v>
      </c>
      <c r="AD54" s="8">
        <v>0.97655411280000004</v>
      </c>
      <c r="AE54" s="1">
        <v>0.74892425944767704</v>
      </c>
    </row>
    <row r="55" spans="1:32">
      <c r="A55" t="s">
        <v>67</v>
      </c>
      <c r="B55" t="s">
        <v>72</v>
      </c>
      <c r="C55" s="1"/>
      <c r="D55" s="2">
        <v>0.28059433152078073</v>
      </c>
      <c r="E55" s="1">
        <v>2.3992421808500485E-2</v>
      </c>
      <c r="F55" s="1"/>
      <c r="G55" s="1"/>
      <c r="H55" s="1"/>
      <c r="I55" s="1"/>
      <c r="J55" s="1"/>
      <c r="K55" s="1"/>
      <c r="L55" s="1"/>
      <c r="M55" s="1"/>
      <c r="N55" s="1"/>
      <c r="O55" s="6">
        <v>0.29581844387276185</v>
      </c>
      <c r="P55" s="6">
        <v>0.48798323965752183</v>
      </c>
      <c r="Q55" s="7">
        <v>17.965606445098917</v>
      </c>
      <c r="R55" s="6">
        <v>45.135052889407085</v>
      </c>
      <c r="S55" s="7">
        <v>139.72278224094077</v>
      </c>
      <c r="T55" s="6" t="s">
        <v>3</v>
      </c>
      <c r="U55" s="7">
        <v>0.39679488791031853</v>
      </c>
      <c r="V55" s="6">
        <v>0.82829495872387804</v>
      </c>
      <c r="W55" s="7">
        <v>3.1967729938427181</v>
      </c>
      <c r="X55" s="6" t="s">
        <v>3</v>
      </c>
      <c r="Y55" s="6" t="s">
        <v>3</v>
      </c>
      <c r="Z55" s="6" t="s">
        <v>3</v>
      </c>
      <c r="AA55" s="7">
        <v>25.126912283755249</v>
      </c>
      <c r="AB55" s="8">
        <v>2.3992421808500485E-2</v>
      </c>
      <c r="AC55" s="7">
        <v>190</v>
      </c>
      <c r="AD55" s="8" t="s">
        <v>3</v>
      </c>
      <c r="AE55" s="1">
        <v>0.66035153157592852</v>
      </c>
    </row>
    <row r="56" spans="1:32"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6"/>
      <c r="P56" s="6"/>
      <c r="Q56" s="7"/>
      <c r="R56" s="6"/>
      <c r="S56" s="7"/>
      <c r="T56" s="6"/>
      <c r="U56" s="7"/>
      <c r="V56" s="6"/>
      <c r="W56" s="7"/>
      <c r="X56" s="6"/>
      <c r="Y56" s="6"/>
      <c r="Z56" s="6"/>
      <c r="AA56" s="6"/>
      <c r="AB56" s="8"/>
      <c r="AC56" s="7"/>
      <c r="AD56" s="8"/>
      <c r="AE56" s="1"/>
    </row>
    <row r="57" spans="1:32"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6"/>
      <c r="P57" s="6"/>
      <c r="Q57" s="7"/>
      <c r="R57" s="6"/>
      <c r="S57" s="7"/>
      <c r="T57" s="6"/>
      <c r="U57" s="7"/>
      <c r="V57" s="6"/>
      <c r="W57" s="7"/>
      <c r="X57" s="6"/>
      <c r="Y57" s="6"/>
      <c r="Z57" s="6"/>
      <c r="AA57" s="7"/>
      <c r="AB57" s="8"/>
      <c r="AC57" s="7"/>
      <c r="AD57" s="8"/>
      <c r="AE57" s="1"/>
    </row>
    <row r="58" spans="1:3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3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3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3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3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</sheetData>
  <phoneticPr fontId="0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Data</vt:lpstr>
      <vt:lpstr>Chart1</vt:lpstr>
      <vt:lpstr>Data!Print_Titles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2011-08-23T08:19:44Z</dcterms:created>
  <dcterms:modified xsi:type="dcterms:W3CDTF">2011-08-23T08:19:45Z</dcterms:modified>
</cp:coreProperties>
</file>